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PRACE\PRACE_zaloha\2024_05_Helštýn_rozpočet\"/>
    </mc:Choice>
  </mc:AlternateContent>
  <bookViews>
    <workbookView xWindow="0" yWindow="0" windowWidth="0" windowHeight="0"/>
  </bookViews>
  <sheets>
    <sheet name="Rekapitulace stavby" sheetId="1" r:id="rId1"/>
    <sheet name="Z.01 - Příprava území" sheetId="2" r:id="rId2"/>
    <sheet name="Z.02 - Stromy" sheetId="3" r:id="rId3"/>
    <sheet name="Z.03 - Trávníky" sheetId="4" r:id="rId4"/>
    <sheet name="Z.05 - Následná péče - 1...." sheetId="5" r:id="rId5"/>
    <sheet name="Z.06 - Následná péče - 2.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'Z.01 - Příprava území'!$C$117:$K$139</definedName>
    <definedName name="_xlnm.Print_Area" localSheetId="1">'Z.01 - Příprava území'!$C$105:$J$139</definedName>
    <definedName name="_xlnm.Print_Titles" localSheetId="1">'Z.01 - Příprava území'!$117:$117</definedName>
    <definedName name="_xlnm._FilterDatabase" localSheetId="2" hidden="1">'Z.02 - Stromy'!$C$116:$K$164</definedName>
    <definedName name="_xlnm.Print_Area" localSheetId="2">'Z.02 - Stromy'!$C$104:$J$164</definedName>
    <definedName name="_xlnm.Print_Titles" localSheetId="2">'Z.02 - Stromy'!$116:$116</definedName>
    <definedName name="_xlnm._FilterDatabase" localSheetId="3" hidden="1">'Z.03 - Trávníky'!$C$115:$K$151</definedName>
    <definedName name="_xlnm.Print_Area" localSheetId="3">'Z.03 - Trávníky'!$C$103:$J$151</definedName>
    <definedName name="_xlnm.Print_Titles" localSheetId="3">'Z.03 - Trávníky'!$115:$115</definedName>
    <definedName name="_xlnm._FilterDatabase" localSheetId="4" hidden="1">'Z.05 - Následná péče - 1....'!$C$116:$K$125</definedName>
    <definedName name="_xlnm.Print_Area" localSheetId="4">'Z.05 - Následná péče - 1....'!$C$104:$J$125</definedName>
    <definedName name="_xlnm.Print_Titles" localSheetId="4">'Z.05 - Následná péče - 1....'!$116:$116</definedName>
    <definedName name="_xlnm._FilterDatabase" localSheetId="5" hidden="1">'Z.06 - Následná péče - 2....'!$C$116:$K$141</definedName>
    <definedName name="_xlnm.Print_Area" localSheetId="5">'Z.06 - Následná péče - 2....'!$C$104:$J$141</definedName>
    <definedName name="_xlnm.Print_Titles" localSheetId="5">'Z.06 - Následná péče - 2....'!$116:$116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F111"/>
  <c r="E109"/>
  <c r="J92"/>
  <c r="F89"/>
  <c r="E87"/>
  <c r="J21"/>
  <c r="E21"/>
  <c r="J91"/>
  <c r="J20"/>
  <c r="J18"/>
  <c r="E18"/>
  <c r="F114"/>
  <c r="J17"/>
  <c r="J15"/>
  <c r="E15"/>
  <c r="F113"/>
  <c r="J14"/>
  <c r="J12"/>
  <c r="J89"/>
  <c r="E7"/>
  <c r="E107"/>
  <c i="5" r="J37"/>
  <c r="J36"/>
  <c i="1" r="AY98"/>
  <c i="5" r="J35"/>
  <c i="1" r="AX98"/>
  <c i="5"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J114"/>
  <c r="F111"/>
  <c r="E109"/>
  <c r="J92"/>
  <c r="F89"/>
  <c r="E87"/>
  <c r="J21"/>
  <c r="E21"/>
  <c r="J113"/>
  <c r="J20"/>
  <c r="J18"/>
  <c r="E18"/>
  <c r="F114"/>
  <c r="J17"/>
  <c r="J15"/>
  <c r="E15"/>
  <c r="F91"/>
  <c r="J14"/>
  <c r="J12"/>
  <c r="J111"/>
  <c r="E7"/>
  <c r="E107"/>
  <c i="4" r="J37"/>
  <c r="J36"/>
  <c i="1" r="AY97"/>
  <c i="4" r="J35"/>
  <c i="1" r="AX97"/>
  <c i="4"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91"/>
  <c r="J14"/>
  <c r="J12"/>
  <c r="J89"/>
  <c r="E7"/>
  <c r="E85"/>
  <c i="3" r="J37"/>
  <c r="J36"/>
  <c i="1" r="AY96"/>
  <c i="3" r="J35"/>
  <c i="1" r="AX96"/>
  <c i="3"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92"/>
  <c r="J17"/>
  <c r="J15"/>
  <c r="E15"/>
  <c r="F91"/>
  <c r="J14"/>
  <c r="J12"/>
  <c r="J111"/>
  <c r="E7"/>
  <c r="E107"/>
  <c i="2" r="J37"/>
  <c r="J36"/>
  <c i="1" r="AY95"/>
  <c i="2" r="J35"/>
  <c i="1" r="AX95"/>
  <c i="2"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114"/>
  <c r="J14"/>
  <c r="J12"/>
  <c r="J112"/>
  <c r="E7"/>
  <c r="E85"/>
  <c i="1" r="L90"/>
  <c r="AM90"/>
  <c r="AM89"/>
  <c r="L89"/>
  <c r="AM87"/>
  <c r="L87"/>
  <c r="L85"/>
  <c r="L84"/>
  <c i="2" r="J136"/>
  <c r="J129"/>
  <c i="3" r="BK163"/>
  <c r="J126"/>
  <c r="J124"/>
  <c r="BK132"/>
  <c r="BK137"/>
  <c r="BK124"/>
  <c i="4" r="F37"/>
  <c r="BK121"/>
  <c i="5" r="J119"/>
  <c i="6" r="J140"/>
  <c r="J133"/>
  <c r="BK119"/>
  <c i="2" r="BK133"/>
  <c r="F34"/>
  <c i="3" r="BK149"/>
  <c r="BK161"/>
  <c r="J130"/>
  <c r="J122"/>
  <c i="4" r="J142"/>
  <c r="BK150"/>
  <c r="J131"/>
  <c r="J129"/>
  <c r="BK127"/>
  <c r="J133"/>
  <c i="5" r="J121"/>
  <c i="6" r="BK135"/>
  <c r="BK127"/>
  <c r="J127"/>
  <c r="J119"/>
  <c i="2" r="BK129"/>
  <c i="3" r="BK155"/>
  <c r="J132"/>
  <c i="4" r="J119"/>
  <c i="5" r="BK121"/>
  <c i="6" r="BK125"/>
  <c r="J129"/>
  <c i="2" r="BK123"/>
  <c r="J125"/>
  <c i="3" r="BK135"/>
  <c r="BK145"/>
  <c i="4" r="J117"/>
  <c r="BK135"/>
  <c r="BK123"/>
  <c i="6" r="BK129"/>
  <c r="BK131"/>
  <c r="J121"/>
  <c i="2" r="J133"/>
  <c i="3" r="BK130"/>
  <c r="BK139"/>
  <c r="J147"/>
  <c r="J157"/>
  <c r="J119"/>
  <c i="4" r="J135"/>
  <c r="BK129"/>
  <c r="J140"/>
  <c r="BK142"/>
  <c i="6" r="J123"/>
  <c r="J135"/>
  <c i="2" r="J121"/>
  <c r="BK121"/>
  <c i="3" r="J159"/>
  <c r="BK147"/>
  <c r="J155"/>
  <c r="J135"/>
  <c r="J121"/>
  <c i="4" r="J147"/>
  <c r="BK117"/>
  <c r="BK138"/>
  <c i="5" r="F34"/>
  <c i="1" r="BA98"/>
  <c i="6" r="BK133"/>
  <c i="2" r="BK127"/>
  <c i="3" r="J163"/>
  <c r="BK151"/>
  <c r="BK143"/>
  <c r="J151"/>
  <c r="J137"/>
  <c i="4" r="BK147"/>
  <c r="BK131"/>
  <c r="J127"/>
  <c i="2" r="BK138"/>
  <c r="J123"/>
  <c i="3" r="BK153"/>
  <c r="BK128"/>
  <c r="J139"/>
  <c r="BK141"/>
  <c r="BK122"/>
  <c i="4" r="BK125"/>
  <c r="J150"/>
  <c i="5" r="BK119"/>
  <c i="6" r="BK140"/>
  <c r="J125"/>
  <c i="2" r="J138"/>
  <c r="J127"/>
  <c i="3" r="BK121"/>
  <c r="J143"/>
  <c r="J141"/>
  <c r="J145"/>
  <c i="4" r="J138"/>
  <c r="J144"/>
  <c i="2" r="BK125"/>
  <c r="BK131"/>
  <c i="1" r="AS94"/>
  <c i="3" r="BK157"/>
  <c r="J128"/>
  <c r="J149"/>
  <c r="BK119"/>
  <c i="4" r="BK144"/>
  <c r="J125"/>
  <c r="BK119"/>
  <c i="5" r="J124"/>
  <c i="6" r="J131"/>
  <c r="BK123"/>
  <c r="BK121"/>
  <c i="2" r="BK136"/>
  <c r="J131"/>
  <c i="3" r="J161"/>
  <c r="BK159"/>
  <c r="J153"/>
  <c r="BK126"/>
  <c i="4" r="J121"/>
  <c r="J123"/>
  <c r="BK140"/>
  <c r="BK133"/>
  <c i="5" r="BK124"/>
  <c i="6" r="J137"/>
  <c r="BK137"/>
  <c i="3" l="1" r="T118"/>
  <c r="T117"/>
  <c i="4" r="P116"/>
  <c i="1" r="AU97"/>
  <c i="5" r="BK118"/>
  <c r="J118"/>
  <c r="J97"/>
  <c i="2" r="R120"/>
  <c r="R119"/>
  <c r="R118"/>
  <c r="P120"/>
  <c r="P119"/>
  <c r="P118"/>
  <c i="1" r="AU95"/>
  <c i="2" r="T120"/>
  <c r="T119"/>
  <c r="T118"/>
  <c i="3" r="P118"/>
  <c r="P117"/>
  <c i="1" r="AU96"/>
  <c i="4" r="R116"/>
  <c i="5" r="T118"/>
  <c r="T117"/>
  <c i="4" r="T116"/>
  <c i="5" r="P118"/>
  <c r="P117"/>
  <c i="1" r="AU98"/>
  <c i="2" r="BK120"/>
  <c r="J120"/>
  <c r="J98"/>
  <c i="3" r="BK118"/>
  <c r="J118"/>
  <c r="J97"/>
  <c i="6" r="P118"/>
  <c r="P117"/>
  <c i="1" r="AU99"/>
  <c i="5" r="R118"/>
  <c r="R117"/>
  <c i="6" r="R118"/>
  <c r="R117"/>
  <c i="3" r="R118"/>
  <c r="R117"/>
  <c i="4" r="BK116"/>
  <c r="J116"/>
  <c i="6" r="BK118"/>
  <c r="J118"/>
  <c r="J97"/>
  <c r="T118"/>
  <c r="T117"/>
  <c r="E85"/>
  <c r="J113"/>
  <c i="5" r="BK117"/>
  <c r="J117"/>
  <c r="J96"/>
  <c i="6" r="F92"/>
  <c r="BE127"/>
  <c r="BE133"/>
  <c r="BE131"/>
  <c r="BE123"/>
  <c r="BE125"/>
  <c r="BE129"/>
  <c r="BE135"/>
  <c r="BE119"/>
  <c r="F91"/>
  <c r="J111"/>
  <c r="BE121"/>
  <c r="BE137"/>
  <c r="BE140"/>
  <c i="4" r="J96"/>
  <c i="5" r="F92"/>
  <c r="J89"/>
  <c r="BE121"/>
  <c r="E85"/>
  <c r="F113"/>
  <c r="J91"/>
  <c r="BE119"/>
  <c r="BE124"/>
  <c i="4" r="F112"/>
  <c r="BE142"/>
  <c i="3" r="BK117"/>
  <c r="J117"/>
  <c r="J96"/>
  <c i="4" r="E106"/>
  <c r="BE123"/>
  <c r="J92"/>
  <c r="F113"/>
  <c r="BE135"/>
  <c r="BE138"/>
  <c r="BE140"/>
  <c r="BE150"/>
  <c r="J91"/>
  <c r="J110"/>
  <c r="BE119"/>
  <c r="BE131"/>
  <c r="BE117"/>
  <c r="BE125"/>
  <c r="BE127"/>
  <c r="BE147"/>
  <c r="BE121"/>
  <c r="BE144"/>
  <c r="BE133"/>
  <c i="1" r="BD97"/>
  <c i="4" r="BE129"/>
  <c i="2" r="BK119"/>
  <c r="BK118"/>
  <c r="J118"/>
  <c i="3" r="BE128"/>
  <c r="J91"/>
  <c r="F113"/>
  <c r="E85"/>
  <c r="J114"/>
  <c r="BE145"/>
  <c r="BE132"/>
  <c r="BE141"/>
  <c r="BE153"/>
  <c r="BE159"/>
  <c r="BE119"/>
  <c r="BE157"/>
  <c r="F114"/>
  <c r="BE163"/>
  <c r="J89"/>
  <c r="BE121"/>
  <c r="BE130"/>
  <c r="BE135"/>
  <c r="BE149"/>
  <c r="BE155"/>
  <c r="BE124"/>
  <c r="BE122"/>
  <c r="BE126"/>
  <c r="BE137"/>
  <c r="BE139"/>
  <c r="BE161"/>
  <c r="BE143"/>
  <c r="BE147"/>
  <c r="BE151"/>
  <c i="2" r="J91"/>
  <c r="J89"/>
  <c r="E108"/>
  <c r="J115"/>
  <c r="BE125"/>
  <c r="BE127"/>
  <c r="BE129"/>
  <c r="BE131"/>
  <c r="BE133"/>
  <c r="F92"/>
  <c r="BE123"/>
  <c r="BE136"/>
  <c r="BE138"/>
  <c r="F91"/>
  <c r="BE121"/>
  <c i="1" r="BA95"/>
  <c i="4" r="F34"/>
  <c i="1" r="BA97"/>
  <c i="6" r="F34"/>
  <c i="1" r="BA99"/>
  <c i="3" r="J34"/>
  <c i="1" r="AW96"/>
  <c i="6" r="F36"/>
  <c i="1" r="BC99"/>
  <c i="2" r="F36"/>
  <c i="1" r="BC95"/>
  <c i="5" r="F35"/>
  <c i="1" r="BB98"/>
  <c i="6" r="F37"/>
  <c i="1" r="BD99"/>
  <c i="3" r="F35"/>
  <c i="1" r="BB96"/>
  <c i="3" r="F34"/>
  <c i="1" r="BA96"/>
  <c i="3" r="F37"/>
  <c i="1" r="BD96"/>
  <c i="4" r="J30"/>
  <c i="2" r="J34"/>
  <c i="1" r="AW95"/>
  <c i="4" r="J34"/>
  <c i="1" r="AW97"/>
  <c i="5" r="F37"/>
  <c i="1" r="BD98"/>
  <c i="3" r="F36"/>
  <c i="1" r="BC96"/>
  <c i="2" r="F35"/>
  <c i="1" r="BB95"/>
  <c i="5" r="J34"/>
  <c i="1" r="AW98"/>
  <c i="6" r="J34"/>
  <c i="1" r="AW99"/>
  <c i="5" r="F36"/>
  <c i="1" r="BC98"/>
  <c i="2" r="F37"/>
  <c i="1" r="BD95"/>
  <c i="4" r="F36"/>
  <c i="1" r="BC97"/>
  <c i="2" r="J30"/>
  <c i="4" r="F35"/>
  <c i="1" r="BB97"/>
  <c i="6" r="F35"/>
  <c i="1" r="BB99"/>
  <c l="1" r="AG97"/>
  <c i="6" r="BK117"/>
  <c r="J117"/>
  <c r="J96"/>
  <c i="1" r="AG95"/>
  <c i="2" r="J96"/>
  <c r="J119"/>
  <c r="J97"/>
  <c i="3" r="F33"/>
  <c i="1" r="AZ96"/>
  <c i="5" r="F33"/>
  <c i="1" r="AZ98"/>
  <c i="5" r="J30"/>
  <c i="1" r="AG98"/>
  <c i="6" r="J33"/>
  <c i="1" r="AV99"/>
  <c r="AT99"/>
  <c r="AU94"/>
  <c i="2" r="F33"/>
  <c i="1" r="AZ95"/>
  <c i="4" r="J33"/>
  <c i="1" r="AV97"/>
  <c r="AT97"/>
  <c r="AN97"/>
  <c r="BC94"/>
  <c r="W32"/>
  <c i="2" r="J33"/>
  <c i="1" r="AV95"/>
  <c r="AT95"/>
  <c r="AN95"/>
  <c i="3" r="J30"/>
  <c i="1" r="AG96"/>
  <c i="4" r="F33"/>
  <c i="1" r="AZ97"/>
  <c r="BB94"/>
  <c r="W31"/>
  <c i="3" r="J33"/>
  <c i="1" r="AV96"/>
  <c r="AT96"/>
  <c i="6" r="F33"/>
  <c i="1" r="AZ99"/>
  <c i="5" r="J33"/>
  <c i="1" r="AV98"/>
  <c r="AT98"/>
  <c r="BD94"/>
  <c r="W33"/>
  <c r="BA94"/>
  <c r="W30"/>
  <c l="1" r="AN98"/>
  <c i="5" r="J39"/>
  <c i="1" r="AN96"/>
  <c i="4" r="J39"/>
  <c i="3" r="J39"/>
  <c i="2" r="J39"/>
  <c i="6" r="J30"/>
  <c i="1" r="AG99"/>
  <c r="AZ94"/>
  <c r="AV94"/>
  <c r="AK29"/>
  <c r="AX94"/>
  <c r="AW94"/>
  <c r="AK30"/>
  <c r="AY94"/>
  <c i="6" l="1" r="J39"/>
  <c i="1" r="AG94"/>
  <c r="AK26"/>
  <c r="AK35"/>
  <c r="AN99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<sst xmlns="http://schemas.openxmlformats.org/spreadsheetml/2006/main">
  <si>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</si>
  <si>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</si>
  <si>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</si>
  <si>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</si>
  <si>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</si>
  <si>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{f076042b-1ab7-4f20-ba76-a6c4e9d98c6f}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</si>
  <si>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</si>
  <si>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</si>
  <si>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</si>
  <si>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</si>
  <si>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</si>
  <si>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</si>
  <si>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</si>
  <si>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</si>
  <si>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2024_06_25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</si>
  <si>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</si>
  <si>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</si>
  <si>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Helštýn alej Valašské Meziříčí_</t>
  </si>
  <si>
    <t>KSO:</t>
  </si>
  <si>
    <t>CC-CZ:</t>
  </si>
  <si>
    <t>Místo:</t>
  </si>
  <si>
    <t>Valašské Meziříčí</t>
  </si>
  <si>
    <t>Datum:</t>
  </si>
  <si>
    <t>28. 4. 2024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</si>
  <si>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</si>
  <si>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</si>
  <si>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</si>
  <si>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</si>
  <si>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</si>
  <si>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</si>
  <si>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</si>
  <si>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</si>
  <si>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</si>
  <si>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</si>
  <si>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</si>
  <si>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</si>
  <si>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</si>
  <si>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</si>
  <si>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</si>
  <si>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</si>
  <si>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</si>
  <si>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</si>
  <si>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</si>
  <si>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</si>
  <si>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</si>
  <si>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</si>
  <si>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</si>
  <si>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</si>
  <si>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</si>
  <si>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</si>
  <si>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</si>
  <si>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</si>
  <si>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</si>
  <si>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</si>
  <si>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</si>
  <si>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</si>
  <si>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</si>
  <si>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</si>
  <si>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</si>
  <si>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</si>
  <si>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</si>
  <si>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</si>
  <si>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</si>
  <si>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</si>
  <si>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</si>
  <si>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</si>
  <si>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</si>
  <si>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</si>
  <si>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</si>
  <si>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</si>
  <si>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</si>
  <si>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</si>
  <si>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</si>
  <si>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</si>
  <si>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</si>
  <si>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</si>
  <si>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</si>
  <si>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</si>
  <si>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</si>
  <si>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Z.01</t>
  </si>
  <si>
    <t>Příprava území</t>
  </si>
  <si>
    <t>STA</t>
  </si>
  <si>
    <t>1</t>
  </si>
  <si>
    <t>{1f7bd091-d5f8-41bb-9458-ec422043c55d}</t>
  </si>
  <si>
    <t>2</t>
  </si>
  <si>
    <t>Z.02</t>
  </si>
  <si>
    <t>Stromy</t>
  </si>
  <si>
    <t>{ba209e35-4512-48b6-a906-fd60445afc8e}</t>
  </si>
  <si>
    <t>Z.03</t>
  </si>
  <si>
    <t>Trávníky</t>
  </si>
  <si>
    <t>{0566953b-3ca2-4b80-8be9-5925c0cfb702}</t>
  </si>
  <si>
    <t>Z.05</t>
  </si>
  <si>
    <t>Následná péče - 1. rok</t>
  </si>
  <si>
    <t>{612be579-a055-4423-b2df-cdd8474d8836}</t>
  </si>
  <si>
    <t>Z.06</t>
  </si>
  <si>
    <t>Následná péče - 2. rok</t>
  </si>
  <si>
    <t>{550f9ae8-fea4-4e0f-860c-7c449c7403d0}</t>
  </si>
  <si>
    <t>KRYCÍ LIST SOUPISU PRACÍ</t>
  </si>
  <si>
    <t>Objekt:</t>
  </si>
  <si>
    <t>Z.01 - Příprava území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</si>
  <si>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</si>
  <si>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</si>
  <si>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</si>
  <si>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</si>
  <si>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</si>
  <si>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</si>
  <si>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</si>
  <si>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</si>
  <si>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</si>
  <si>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</si>
  <si>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</si>
  <si>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</si>
  <si>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</si>
  <si>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</si>
  <si>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</si>
  <si>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</si>
  <si>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</si>
  <si>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</si>
  <si>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</si>
  <si>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</si>
  <si>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</si>
  <si>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</si>
  <si>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</si>
  <si>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</si>
  <si>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</si>
  <si>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121151123</t>
  </si>
  <si>
    <t>Sejmutí ornice plochy přes 500 m2 tl vrstvy do 200 mm strojně</t>
  </si>
  <si>
    <t>m2</t>
  </si>
  <si>
    <t>4</t>
  </si>
  <si>
    <t>699696049</t>
  </si>
  <si>
    <t>PP</t>
  </si>
  <si>
    <t>Sejmutí ornice strojně při souvislé ploše přes 500 m2, tl. vrstvy do 200 mm</t>
  </si>
  <si>
    <t>122251104</t>
  </si>
  <si>
    <t>Odkopávky a prokopávky nezapažené v hornině třídy těžitelnosti I skupiny 3 objem do 500 m3 strojně</t>
  </si>
  <si>
    <t>m3</t>
  </si>
  <si>
    <t>68543392</t>
  </si>
  <si>
    <t>Odkopávky a prokopávky nezapažené strojně v hornině třídy těžitelnosti I skupiny 3 přes 100 do 500 m3</t>
  </si>
  <si>
    <t>3</t>
  </si>
  <si>
    <t>162251102</t>
  </si>
  <si>
    <t>Vodorovné přemístění přes 20 do 50 m výkopku/sypaniny z horniny třídy těžitelnosti I skupiny 1 až 3</t>
  </si>
  <si>
    <t>-1485429963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</si>
  <si>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</si>
  <si>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167151111</t>
  </si>
  <si>
    <t>Nakládání výkopku z hornin třídy těžitelnosti I skupiny 1 až 3 přes 100 m3</t>
  </si>
  <si>
    <t>-99356345</t>
  </si>
  <si>
    <t>Nakládání, skládání a překládání neulehlého výkopku nebo sypaniny strojně nakládání, množství přes 100 m3, z hornin třídy těžitelnosti I, skupiny 1 až 3</t>
  </si>
  <si>
    <t>5</t>
  </si>
  <si>
    <t>171151103</t>
  </si>
  <si>
    <t>Uložení sypaniny z hornin soudržných do násypů zhutněných strojně</t>
  </si>
  <si>
    <t>-1130319105</t>
  </si>
  <si>
    <t>Uložení sypanin do násypů strojně s rozprostřením sypaniny ve vrstvách a s hrubým urovnáním zhutněných z hornin soudržných jakékoliv třídy těžitelnosti</t>
  </si>
  <si>
    <t>6</t>
  </si>
  <si>
    <t>171251201</t>
  </si>
  <si>
    <t>Uložení sypaniny na skládky nebo meziskládky</t>
  </si>
  <si>
    <t>1838735525</t>
  </si>
  <si>
    <t>Uložení sypaniny na skládky nebo meziskládky bez hutnění s upravením uložené sypaniny do předepsaného tvaru</t>
  </si>
  <si>
    <t>7</t>
  </si>
  <si>
    <t>171201231</t>
  </si>
  <si>
    <t>Poplatek za uložení zeminy a kamení na recyklační skládce (skládkovné) kód odpadu 17 05 04</t>
  </si>
  <si>
    <t>t</t>
  </si>
  <si>
    <t>-1681880101</t>
  </si>
  <si>
    <t>Poplatek za uložení stavebního odpadu na recyklační skládce (skládkovné) zeminy a kamení zatříděného do Katalogu odpadů pod kódem 17 05 04</t>
  </si>
  <si>
    <t>P</t>
  </si>
  <si>
    <t>Poznámka k položce:_x000d_
Předpoklad odvozu jílů a kamenů z výkopku - určení dle skutečného stavu při realizaci</t>
  </si>
  <si>
    <t>8</t>
  </si>
  <si>
    <t>181351113</t>
  </si>
  <si>
    <t>Rozprostření ornice tl vrstvy do 200 mm pl přes 500 m2 v rovině nebo ve svahu do 1:5 strojně</t>
  </si>
  <si>
    <t>816513145</t>
  </si>
  <si>
    <t>Rozprostření a urovnání ornice v rovině nebo ve svahu sklonu do 1:5 strojně při souvislé ploše přes 500 m2, tl. vrstvy do 200 mm</t>
  </si>
  <si>
    <t>9</t>
  </si>
  <si>
    <t>182251101</t>
  </si>
  <si>
    <t>Svahování násypů strojně</t>
  </si>
  <si>
    <t>2004316781</t>
  </si>
  <si>
    <t>Svahování trvalých svahů do projektovaných profilů strojně s potřebným přemístěním výkopku při svahování násypů v jakékoliv hornině</t>
  </si>
  <si>
    <t>Z.02 - Stromy</t>
  </si>
  <si>
    <t>119005153</t>
  </si>
  <si>
    <t>Vytyčení výsadeb s rozmístěním solitérních rostlin přes 10 do 50 kusů</t>
  </si>
  <si>
    <t>kus</t>
  </si>
  <si>
    <t>-1514647031</t>
  </si>
  <si>
    <t>Vytyčení výsadeb s rozmístěním rostlin dle projektové dokumentace solitérních přes 10 do 50 kusů</t>
  </si>
  <si>
    <t>M</t>
  </si>
  <si>
    <t>Pol8</t>
  </si>
  <si>
    <t>TP - Tilia platyphyllos - lípa velkolistá, ZB, OK 12/14 vč. dopravy, nasaz. koruny 2,2 m</t>
  </si>
  <si>
    <t>-318940988</t>
  </si>
  <si>
    <t>183101221</t>
  </si>
  <si>
    <t>Jamky pro výsadbu s výměnou 50 % půdy zeminy skupiny 1 až 4 obj přes 0,4 do 1 m3 v rovině a svahu do 1:5</t>
  </si>
  <si>
    <t>706821210</t>
  </si>
  <si>
    <t>Hloubení jamek pro vysazování rostlin v zemině skupiny 1 až 4 s výměnou půdy z 50% v rovině nebo na svahu do 1:5, objemu přes 0,40 do 1,00 m3</t>
  </si>
  <si>
    <t>10321100</t>
  </si>
  <si>
    <t>zahradní substrát pro výsadbu VL</t>
  </si>
  <si>
    <t>-2142384564</t>
  </si>
  <si>
    <t>184004614</t>
  </si>
  <si>
    <t>Výsadba sazenic stromů v jutovém obalu do jamky D 600 mm hl 600 mm bal D přes 400 do 500 mm</t>
  </si>
  <si>
    <t>-1943936578</t>
  </si>
  <si>
    <t>Výsadba sazenic bez vykopání jamek a bez donesení hlíny stromů nebo keřů s kořenovým balem v jutovém obalu, o průměru balu přes 400 do 500 mm, do jamky o průměru 600 mm, hl. 600 mm</t>
  </si>
  <si>
    <t>60591257</t>
  </si>
  <si>
    <t>kůl vyvazovací dřevěný impregnovaný D 7cm dl 3m</t>
  </si>
  <si>
    <t>-545699758</t>
  </si>
  <si>
    <t>kůl vyvazovací dřevěný impregnovaný D 6cm dl 3m</t>
  </si>
  <si>
    <t>60591251</t>
  </si>
  <si>
    <t>příčka vyvazovací dřevěný impregnovaný D 7cm dl 1m</t>
  </si>
  <si>
    <t>788045367</t>
  </si>
  <si>
    <t>kůl vyvazovací dřevěný impregnovaný D 8cm dl 1,5m</t>
  </si>
  <si>
    <t>M1</t>
  </si>
  <si>
    <t>Popruh textilní</t>
  </si>
  <si>
    <t>m</t>
  </si>
  <si>
    <t>256455722</t>
  </si>
  <si>
    <t>Popruh vícevrstvý polyester/bavlna šíře 30 mm</t>
  </si>
  <si>
    <t>Poznámka k položce:_x000d_
Úvazek (popruh) pro uchycení stromu ke kůlu tl. 1 mm, šířka min. 30 mm nebo kokosový vázací popruh. 3,5 m/strom listnatý</t>
  </si>
  <si>
    <t>184215136</t>
  </si>
  <si>
    <t>Ukotvení kmene dřevin na svahu přes 1:5 do 1:2 třemi kůly D do 0,1 m dl přes 2 do 3 m</t>
  </si>
  <si>
    <t>281093185</t>
  </si>
  <si>
    <t>Ukotvení dřeviny kůly na svahu přes 1:5 do 1:2 třemi kůly, délky přes 2 do 3 m</t>
  </si>
  <si>
    <t>10</t>
  </si>
  <si>
    <t>184215412</t>
  </si>
  <si>
    <t>Zhotovení závlahové mísy dřevin D přes 0,5 do 1,0 m v rovině nebo na svahu do 1:5</t>
  </si>
  <si>
    <t>1926052833</t>
  </si>
  <si>
    <t>Zhotovení závlahové mísy u solitérních dřevin v rovině nebo na svahu do 1:5, o průměru mísy přes 0,5 do 1 m</t>
  </si>
  <si>
    <t>11</t>
  </si>
  <si>
    <t>184813162</t>
  </si>
  <si>
    <t>Zřízení ochranného nátěru kmene stromu do výšky 1 m obvodu přes 180 do 250 mm</t>
  </si>
  <si>
    <t>-1687176142</t>
  </si>
  <si>
    <t>Zřízení ochranného nátěru kmene stromu do výšky 1 m, obvodu kmene přes 180 do 250 mm</t>
  </si>
  <si>
    <t>24599008R</t>
  </si>
  <si>
    <t>Ochranný nátěr proti tepelnému poškození kůry</t>
  </si>
  <si>
    <t>litr</t>
  </si>
  <si>
    <t>-1232753558</t>
  </si>
  <si>
    <t>Ochranný nátěr proti poškození kůry teplem (korní spále)</t>
  </si>
  <si>
    <t>14</t>
  </si>
  <si>
    <t>184816111</t>
  </si>
  <si>
    <t>Hnojení sazenic průmyslovými hnojivy do 0,25 kg k jedné sazenici</t>
  </si>
  <si>
    <t>-2045924455</t>
  </si>
  <si>
    <t>Hnojení sazenic průmyslovými hnojivy v množství do 0,25 kg k jedné sazenici</t>
  </si>
  <si>
    <t>15</t>
  </si>
  <si>
    <t>25191155R1</t>
  </si>
  <si>
    <t>hnojivo průmyslové</t>
  </si>
  <si>
    <t>kg</t>
  </si>
  <si>
    <t>2040642651</t>
  </si>
  <si>
    <t>hnojivo průmyslové tabletové, 5 ks/strom, pomalurozpustné</t>
  </si>
  <si>
    <t>16</t>
  </si>
  <si>
    <t>10390000</t>
  </si>
  <si>
    <t>hnojivo aerifikující+ sorpce vody + biopreparát obsahující symbiotické mykorhizní houby, bakterie a biouhel</t>
  </si>
  <si>
    <t>-919710279</t>
  </si>
  <si>
    <t>17</t>
  </si>
  <si>
    <t>184852321R</t>
  </si>
  <si>
    <t>Řez stromu komparativní</t>
  </si>
  <si>
    <t>575766500</t>
  </si>
  <si>
    <t>Řez stromů komparativní</t>
  </si>
  <si>
    <t>18</t>
  </si>
  <si>
    <t>184911421</t>
  </si>
  <si>
    <t>Mulčování rostlin kůrou tl do 0,1 m v rovině a svahu do 1:5</t>
  </si>
  <si>
    <t>1139780758</t>
  </si>
  <si>
    <t>Mulčování vysazených rostlin mulčovací kůrou, tl. do 100 mm v rovině nebo na svahu do 1:5</t>
  </si>
  <si>
    <t>19</t>
  </si>
  <si>
    <t>10391100</t>
  </si>
  <si>
    <t>kůra mulčovací VL</t>
  </si>
  <si>
    <t>1186367307</t>
  </si>
  <si>
    <t>20</t>
  </si>
  <si>
    <t>185804312</t>
  </si>
  <si>
    <t>Zalití rostlin vodou plocha přes 20 m2</t>
  </si>
  <si>
    <t>999396348</t>
  </si>
  <si>
    <t>Zalití rostlin vodou plochy záhonů jednotlivě přes 20 m2, četnost 8x</t>
  </si>
  <si>
    <t>08211321</t>
  </si>
  <si>
    <t>voda pitná pro ostatní odběratele</t>
  </si>
  <si>
    <t>-1392496646</t>
  </si>
  <si>
    <t>22</t>
  </si>
  <si>
    <t>348951251</t>
  </si>
  <si>
    <t>Osazení oplocení lesních kultur výšky do 1,5 m s drátěným pletivem</t>
  </si>
  <si>
    <t>505657977</t>
  </si>
  <si>
    <t>Osazení oplocení lesních kultur včetně dřevěných kůlů průměru do 120 mm, v osové vzdálenosti 3 m (dodávka řeziva ve specifikaci) v oplocení výšky do 1,5 m s drátěným pletivem - viz. Průvodní zpráva</t>
  </si>
  <si>
    <t>23</t>
  </si>
  <si>
    <t>31327512</t>
  </si>
  <si>
    <t>pletivo svařované z pozink drátu pr. 1,8 mm, 150 cm dle PZ</t>
  </si>
  <si>
    <t>-118286293</t>
  </si>
  <si>
    <t>pletivo drátěné plastifikované se čtvercovými oky 55/2,5mm v 1500mm</t>
  </si>
  <si>
    <t>24</t>
  </si>
  <si>
    <t>998231311</t>
  </si>
  <si>
    <t>Přesun hmot pro sadovnické a krajinářské úpravy vodorovně do 5000 m</t>
  </si>
  <si>
    <t>565993892</t>
  </si>
  <si>
    <t>Přesun hmot pro sadovnické a krajinářské úpravy strojně dopravní vzdálenost do 5000 m</t>
  </si>
  <si>
    <t>Z.03 - Trávníky</t>
  </si>
  <si>
    <t>183403114</t>
  </si>
  <si>
    <t>Obdělání půdy kultivátorováním v rovině a svahu do 1:5</t>
  </si>
  <si>
    <t>379553777</t>
  </si>
  <si>
    <t>Obdělání půdy kultivátorováním v rovině nebo na svahu do 1:5</t>
  </si>
  <si>
    <t>13</t>
  </si>
  <si>
    <t>183403152</t>
  </si>
  <si>
    <t>Obdělání půdy vláčením v rovině a svahu do 1:5</t>
  </si>
  <si>
    <t>-1184809611</t>
  </si>
  <si>
    <t>Obdělání půdy vláčením v rovině nebo na svahu do 1:5</t>
  </si>
  <si>
    <t>185802113</t>
  </si>
  <si>
    <t>Hnojení půdy umělým hnojivem na široko v rovině a svahu do 1:5</t>
  </si>
  <si>
    <t>1348372938</t>
  </si>
  <si>
    <t>Hnojení půdy nebo trávníku v rovině nebo na svahu do 1:5 umělým hnojivem na široko</t>
  </si>
  <si>
    <t>25191155</t>
  </si>
  <si>
    <t>1177935733</t>
  </si>
  <si>
    <t>181151321</t>
  </si>
  <si>
    <t>Plošná úprava terénu přes 500 m2 zemina skupiny 1 až 4 nerovnosti přes 100 do 150 mm v rovinně a svahu do 1:5</t>
  </si>
  <si>
    <t>-320580590</t>
  </si>
  <si>
    <t>Plošná úprava terénu v zemině skupiny 1 až 4 s urovnáním povrchu bez doplnění ornice souvislé plochy přes 500 m2 při nerovnostech terénu přes 100 do 150 mm v rovině nebo na svahu do 1:5</t>
  </si>
  <si>
    <t>181411131</t>
  </si>
  <si>
    <t>Založení parkového trávníku výsevem pl do 1000 m2 v rovině a ve svahu do 1:5</t>
  </si>
  <si>
    <t>-749574373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</si>
  <si>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</si>
  <si>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</si>
  <si>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</si>
  <si>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1112064299</t>
  </si>
  <si>
    <t>181411121</t>
  </si>
  <si>
    <t>Založení lučního trávníku výsevem pl do 1000 m2 v rovině a ve svahu do 1:5</t>
  </si>
  <si>
    <t>-908622429</t>
  </si>
  <si>
    <t>Založení trávníku na půdě předem připravené plochy do 1000 m2 výsevem včetně utažení lučního v rovině nebo na svahu do 1:5</t>
  </si>
  <si>
    <t>00572472</t>
  </si>
  <si>
    <t>osivo směs travní luční - viz. Průvodní zpráva</t>
  </si>
  <si>
    <t>-2010035658</t>
  </si>
  <si>
    <t>osivo směs travní parková okrasná</t>
  </si>
  <si>
    <t>183403153</t>
  </si>
  <si>
    <t>Obdělání půdy hrabáním v rovině a svahu do 1:5</t>
  </si>
  <si>
    <t>-711679096</t>
  </si>
  <si>
    <t>Obdělání půdy hrabáním v rovině nebo na svahu do 1:5</t>
  </si>
  <si>
    <t>Poznámka k položce:_x000d_
1x před založením_x000d_
1x během založení</t>
  </si>
  <si>
    <t>184813511</t>
  </si>
  <si>
    <t>Chemické odplevelení před založením kultury postřikem na široko v rovině a svahu do 1:5 ručně</t>
  </si>
  <si>
    <t>-1637049698</t>
  </si>
  <si>
    <t>Chemické odplevelení půdy před založením kultury, trávníku nebo zpevněných ploch ručně o jakékoli výměře postřikem na široko v rovině nebo na svahu do 1:5</t>
  </si>
  <si>
    <t>25234001</t>
  </si>
  <si>
    <t>herbicid totální systémový neselektivní</t>
  </si>
  <si>
    <t>-1514255171</t>
  </si>
  <si>
    <t>185803211</t>
  </si>
  <si>
    <t>Uválcování trávníku v rovině a svahu do 1:5</t>
  </si>
  <si>
    <t>-1677189047</t>
  </si>
  <si>
    <t>Uválcování trávníku v rovině nebo na svahu do 1:5</t>
  </si>
  <si>
    <t>111151221</t>
  </si>
  <si>
    <t>Pokosení trávníku parkového pl do 10000 m2 s odvozem do 20 km v rovině a svahu do 1:5</t>
  </si>
  <si>
    <t>1993429665</t>
  </si>
  <si>
    <t>Pokosení trávníku při souvislé ploše přes 1000 do 10000 m2 parkového v rovině nebo svahu do 1:5</t>
  </si>
  <si>
    <t>Poznámka k položce:_x000d_
četnost 2x</t>
  </si>
  <si>
    <t>111151231</t>
  </si>
  <si>
    <t>Pokosení trávníku lučního pl do 10000 m2 s odvozem do 20 km v rovině a svahu do 1:5</t>
  </si>
  <si>
    <t>-1310969842</t>
  </si>
  <si>
    <t>Pokosení trávníku při souvislé ploše přes 1000 do 10000 m2 lučního v rovině nebo svahu do 1:5</t>
  </si>
  <si>
    <t>-601579724</t>
  </si>
  <si>
    <t>Přesun hmot pro sadovnické a krajinářské úpravy - strojně dopravní vzdálenost do 5000 m</t>
  </si>
  <si>
    <t>Z.05 - Následná péče - 1. rok</t>
  </si>
  <si>
    <t>14117240</t>
  </si>
  <si>
    <t>Ing. Mgr. Petra Šoborová</t>
  </si>
  <si>
    <t>68447470</t>
  </si>
  <si>
    <t>Zalití rostlin vodou plochy záhonů jednotlivě přes 20 m2</t>
  </si>
  <si>
    <t>602872243</t>
  </si>
  <si>
    <t>Poznámka k položce:_x000d_
četnost 8x</t>
  </si>
  <si>
    <t>185851121</t>
  </si>
  <si>
    <t>Dovoz vody pro zálivku rostlin za vzdálenost do 1000 m</t>
  </si>
  <si>
    <t>1115615116</t>
  </si>
  <si>
    <t>Dovoz vody pro zálivku rostlin na vzdálenost do 1000 m</t>
  </si>
  <si>
    <t>Z.06 - Následná péče - 2. rok</t>
  </si>
  <si>
    <t>184215136R</t>
  </si>
  <si>
    <t>Kontrola kotvení kmene dřevin na svahu přes 1:5 do 1:2 třemi kůly D do 0,1 m dl přes 2 do 3 m</t>
  </si>
  <si>
    <t>578956641</t>
  </si>
  <si>
    <t>636343795</t>
  </si>
  <si>
    <t>-1210791472</t>
  </si>
  <si>
    <t>587867383</t>
  </si>
  <si>
    <t>24599008R.2</t>
  </si>
  <si>
    <t>-927572994</t>
  </si>
  <si>
    <t>184852323</t>
  </si>
  <si>
    <t>Řez stromu výchovný alejových stromů v přes 6 do 9 m</t>
  </si>
  <si>
    <t>985877771</t>
  </si>
  <si>
    <t>Řez stromů prováděný lezeckou technikou výchovný (S-RV) alejové stromy, výšky přes 6 do 9 m</t>
  </si>
  <si>
    <t>1332950115</t>
  </si>
  <si>
    <t>1024673812</t>
  </si>
  <si>
    <t>kůra mulčovací VL, dle PZ 50 %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</si>
</sst>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2024_06_25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Helštýn alej Valašské Meziříčí_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Valašské Meziříčí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28. 4. 2024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ROUND(SUM(AG95:AG99),2)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ROUND(SUM(AS95:AS99),2)</f>
        <v>0</v>
      </c>
      <c r="AT94" s="111">
        <f>ROUND(SUM(AV94:AW94),2)</f>
        <v>0</v>
      </c>
      <c r="AU94" s="112">
        <f>ROUND(SUM(AU95:AU99),5)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ROUND(SUM(AZ95:AZ99),2)</f>
        <v>0</v>
      </c>
      <c r="BA94" s="111">
        <f>ROUND(SUM(BA95:BA99),2)</f>
        <v>0</v>
      </c>
      <c r="BB94" s="111">
        <f>ROUND(SUM(BB95:BB99),2)</f>
        <v>0</v>
      </c>
      <c r="BC94" s="111">
        <f>ROUND(SUM(BC95:BC99),2)</f>
        <v>0</v>
      </c>
      <c r="BD94" s="113">
        <f>ROUND(SUM(BD95:BD99),2)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'Z.01 - Příprava území'!J30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'Z.01 - Příprava území'!P118</f>
        <v>0</v>
      </c>
      <c r="AV95" s="125">
        <f>'Z.01 - Příprava území'!J33</f>
        <v>0</v>
      </c>
      <c r="AW95" s="125">
        <f>'Z.01 - Příprava území'!J34</f>
        <v>0</v>
      </c>
      <c r="AX95" s="125">
        <f>'Z.01 - Příprava území'!J35</f>
        <v>0</v>
      </c>
      <c r="AY95" s="125">
        <f>'Z.01 - Příprava území'!J36</f>
        <v>0</v>
      </c>
      <c r="AZ95" s="125">
        <f>'Z.01 - Příprava území'!F33</f>
        <v>0</v>
      </c>
      <c r="BA95" s="125">
        <f>'Z.01 - Příprava území'!F34</f>
        <v>0</v>
      </c>
      <c r="BB95" s="125">
        <f>'Z.01 - Příprava území'!F35</f>
        <v>0</v>
      </c>
      <c r="BC95" s="125">
        <f>'Z.01 - Příprava území'!F36</f>
        <v>0</v>
      </c>
      <c r="BD95" s="127">
        <f>'Z.01 - Příprava území'!F37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'Z.02 - Stromy'!J30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'Z.02 - Stromy'!P117</f>
        <v>0</v>
      </c>
      <c r="AV96" s="125">
        <f>'Z.02 - Stromy'!J33</f>
        <v>0</v>
      </c>
      <c r="AW96" s="125">
        <f>'Z.02 - Stromy'!J34</f>
        <v>0</v>
      </c>
      <c r="AX96" s="125">
        <f>'Z.02 - Stromy'!J35</f>
        <v>0</v>
      </c>
      <c r="AY96" s="125">
        <f>'Z.02 - Stromy'!J36</f>
        <v>0</v>
      </c>
      <c r="AZ96" s="125">
        <f>'Z.02 - Stromy'!F33</f>
        <v>0</v>
      </c>
      <c r="BA96" s="125">
        <f>'Z.02 - Stromy'!F34</f>
        <v>0</v>
      </c>
      <c r="BB96" s="125">
        <f>'Z.02 - Stromy'!F35</f>
        <v>0</v>
      </c>
      <c r="BC96" s="125">
        <f>'Z.02 - Stromy'!F36</f>
        <v>0</v>
      </c>
      <c r="BD96" s="127">
        <f>'Z.02 - Stromy'!F37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16.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'Z.03 - Trávníky'!J30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4">
        <v>0</v>
      </c>
      <c r="AT97" s="125">
        <f>ROUND(SUM(AV97:AW97),2)</f>
        <v>0</v>
      </c>
      <c r="AU97" s="126">
        <f>'Z.03 - Trávníky'!P116</f>
        <v>0</v>
      </c>
      <c r="AV97" s="125">
        <f>'Z.03 - Trávníky'!J33</f>
        <v>0</v>
      </c>
      <c r="AW97" s="125">
        <f>'Z.03 - Trávníky'!J34</f>
        <v>0</v>
      </c>
      <c r="AX97" s="125">
        <f>'Z.03 - Trávníky'!J35</f>
        <v>0</v>
      </c>
      <c r="AY97" s="125">
        <f>'Z.03 - Trávníky'!J36</f>
        <v>0</v>
      </c>
      <c r="AZ97" s="125">
        <f>'Z.03 - Trávníky'!F33</f>
        <v>0</v>
      </c>
      <c r="BA97" s="125">
        <f>'Z.03 - Trávníky'!F34</f>
        <v>0</v>
      </c>
      <c r="BB97" s="125">
        <f>'Z.03 - Trávníky'!F35</f>
        <v>0</v>
      </c>
      <c r="BC97" s="125">
        <f>'Z.03 - Trávníky'!F36</f>
        <v>0</v>
      </c>
      <c r="BD97" s="127">
        <f>'Z.03 - Trávníky'!F37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7" customFormat="1" ht="16.5" customHeight="1">
      <c r="A98" s="116" t="s">
        <v>78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'Z.05 - Následná péče - 1....'!J30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81</v>
      </c>
      <c r="AR98" s="123"/>
      <c r="AS98" s="124">
        <v>0</v>
      </c>
      <c r="AT98" s="125">
        <f>ROUND(SUM(AV98:AW98),2)</f>
        <v>0</v>
      </c>
      <c r="AU98" s="126">
        <f>'Z.05 - Následná péče - 1....'!P117</f>
        <v>0</v>
      </c>
      <c r="AV98" s="125">
        <f>'Z.05 - Následná péče - 1....'!J33</f>
        <v>0</v>
      </c>
      <c r="AW98" s="125">
        <f>'Z.05 - Následná péče - 1....'!J34</f>
        <v>0</v>
      </c>
      <c r="AX98" s="125">
        <f>'Z.05 - Následná péče - 1....'!J35</f>
        <v>0</v>
      </c>
      <c r="AY98" s="125">
        <f>'Z.05 - Následná péče - 1....'!J36</f>
        <v>0</v>
      </c>
      <c r="AZ98" s="125">
        <f>'Z.05 - Následná péče - 1....'!F33</f>
        <v>0</v>
      </c>
      <c r="BA98" s="125">
        <f>'Z.05 - Následná péče - 1....'!F34</f>
        <v>0</v>
      </c>
      <c r="BB98" s="125">
        <f>'Z.05 - Následná péče - 1....'!F35</f>
        <v>0</v>
      </c>
      <c r="BC98" s="125">
        <f>'Z.05 - Následná péče - 1....'!F36</f>
        <v>0</v>
      </c>
      <c r="BD98" s="127">
        <f>'Z.05 - Následná péče - 1....'!F37</f>
        <v>0</v>
      </c>
      <c r="BE98" s="7"/>
      <c r="BT98" s="128" t="s">
        <v>82</v>
      </c>
      <c r="BV98" s="128" t="s">
        <v>76</v>
      </c>
      <c r="BW98" s="128" t="s">
        <v>93</v>
      </c>
      <c r="BX98" s="128" t="s">
        <v>5</v>
      </c>
      <c r="CL98" s="128" t="s">
        <v>1</v>
      </c>
      <c r="CM98" s="128" t="s">
        <v>84</v>
      </c>
    </row>
    <row r="99" s="7" customFormat="1" ht="16.5" customHeight="1">
      <c r="A99" s="116" t="s">
        <v>78</v>
      </c>
      <c r="B99" s="117"/>
      <c r="C99" s="118"/>
      <c r="D99" s="119" t="s">
        <v>94</v>
      </c>
      <c r="E99" s="119"/>
      <c r="F99" s="119"/>
      <c r="G99" s="119"/>
      <c r="H99" s="119"/>
      <c r="I99" s="120"/>
      <c r="J99" s="119" t="s">
        <v>95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'Z.06 - Následná péče - 2....'!J30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81</v>
      </c>
      <c r="AR99" s="123"/>
      <c r="AS99" s="129">
        <v>0</v>
      </c>
      <c r="AT99" s="130">
        <f>ROUND(SUM(AV99:AW99),2)</f>
        <v>0</v>
      </c>
      <c r="AU99" s="131">
        <f>'Z.06 - Následná péče - 2....'!P117</f>
        <v>0</v>
      </c>
      <c r="AV99" s="130">
        <f>'Z.06 - Následná péče - 2....'!J33</f>
        <v>0</v>
      </c>
      <c r="AW99" s="130">
        <f>'Z.06 - Následná péče - 2....'!J34</f>
        <v>0</v>
      </c>
      <c r="AX99" s="130">
        <f>'Z.06 - Následná péče - 2....'!J35</f>
        <v>0</v>
      </c>
      <c r="AY99" s="130">
        <f>'Z.06 - Následná péče - 2....'!J36</f>
        <v>0</v>
      </c>
      <c r="AZ99" s="130">
        <f>'Z.06 - Následná péče - 2....'!F33</f>
        <v>0</v>
      </c>
      <c r="BA99" s="130">
        <f>'Z.06 - Následná péče - 2....'!F34</f>
        <v>0</v>
      </c>
      <c r="BB99" s="130">
        <f>'Z.06 - Následná péče - 2....'!F35</f>
        <v>0</v>
      </c>
      <c r="BC99" s="130">
        <f>'Z.06 - Následná péče - 2....'!F36</f>
        <v>0</v>
      </c>
      <c r="BD99" s="132">
        <f>'Z.06 - Následná péče - 2....'!F37</f>
        <v>0</v>
      </c>
      <c r="BE99" s="7"/>
      <c r="BT99" s="128" t="s">
        <v>82</v>
      </c>
      <c r="BV99" s="128" t="s">
        <v>76</v>
      </c>
      <c r="BW99" s="128" t="s">
        <v>96</v>
      </c>
      <c r="BX99" s="128" t="s">
        <v>5</v>
      </c>
      <c r="CL99" s="128" t="s">
        <v>1</v>
      </c>
      <c r="CM99" s="128" t="s">
        <v>84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VCNvXFA8Hsl96V7Oe8hQ8Pcc1AJIL+LpMDz5KinPaoOsrHlAhAsxdHKW3sTXxgq7qZckKanxkxMFI/yAOzfkEg==" hashValue="QEHs86LN4ec903RkLdqBRImtYid9RjGkObnYwNA7D1LjaB/6ROg2KJfuqNMn+Aznirtn/V6CyLKf0YWJSOjRug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Z.01 - Příprava území'!C2" display="/"/>
    <hyperlink ref="A96" location="'Z.02 - Stromy'!C2" display="/"/>
    <hyperlink ref="A97" location="'Z.03 - Trávníky'!C2" display="/"/>
    <hyperlink ref="A98" location="'Z.05 - Následná péče - 1....'!C2" display="/"/>
    <hyperlink ref="A99" location="'Z.06 - Následná péče - 2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hidden="1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Helštýn alej Valašské Meziříčí_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99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ROUND((SUM(BE118:BE139)),  2)</f>
        <v>0</v>
      </c>
      <c r="G33" s="35"/>
      <c r="H33" s="35"/>
      <c r="I33" s="152">
        <v>0.20999999999999999</v>
      </c>
      <c r="J33" s="151">
        <f>ROUND(((SUM(BE118:BE139))*I33),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40</v>
      </c>
      <c r="F34" s="151">
        <f>ROUND((SUM(BF118:BF139)),  2)</f>
        <v>0</v>
      </c>
      <c r="G34" s="35"/>
      <c r="H34" s="35"/>
      <c r="I34" s="152">
        <v>0.12</v>
      </c>
      <c r="J34" s="151">
        <f>ROUND(((SUM(BF118:BF139))*I34),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ROUND((SUM(BG118:BG139)),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ROUND((SUM(BH118:BH139)),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ROUND((SUM(BI118:BI139)),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Helštýn alej Valašské Meziříčí_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Z.01 - Příprava území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Valašské Meziříčí</v>
      </c>
      <c r="G89" s="37"/>
      <c r="H89" s="37"/>
      <c r="I89" s="29" t="s">
        <v>22</v>
      </c>
      <c r="J89" s="76" t="str">
        <f>IF(J12="","",J12)</f>
        <v>28. 4. 2024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hidden="1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107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Helštýn alej Valašské Meziříčí_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98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Z.01 - Příprava území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Valašské Meziříčí</v>
      </c>
      <c r="G112" s="37"/>
      <c r="H112" s="37"/>
      <c r="I112" s="29" t="s">
        <v>22</v>
      </c>
      <c r="J112" s="76" t="str">
        <f>IF(J12="","",J12)</f>
        <v>28. 4. 2024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30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32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108</v>
      </c>
      <c r="D117" s="191" t="s">
        <v>59</v>
      </c>
      <c r="E117" s="191" t="s">
        <v>55</v>
      </c>
      <c r="F117" s="191" t="s">
        <v>56</v>
      </c>
      <c r="G117" s="191" t="s">
        <v>109</v>
      </c>
      <c r="H117" s="191" t="s">
        <v>110</v>
      </c>
      <c r="I117" s="191" t="s">
        <v>111</v>
      </c>
      <c r="J117" s="192" t="s">
        <v>102</v>
      </c>
      <c r="K117" s="193" t="s">
        <v>112</v>
      </c>
      <c r="L117" s="194"/>
      <c r="M117" s="97" t="s">
        <v>1</v>
      </c>
      <c r="N117" s="98" t="s">
        <v>38</v>
      </c>
      <c r="O117" s="98" t="s">
        <v>113</v>
      </c>
      <c r="P117" s="98" t="s">
        <v>114</v>
      </c>
      <c r="Q117" s="98" t="s">
        <v>115</v>
      </c>
      <c r="R117" s="98" t="s">
        <v>116</v>
      </c>
      <c r="S117" s="98" t="s">
        <v>117</v>
      </c>
      <c r="T117" s="99" t="s">
        <v>118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119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73</v>
      </c>
      <c r="AU118" s="14" t="s">
        <v>104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73</v>
      </c>
      <c r="E119" s="203" t="s">
        <v>120</v>
      </c>
      <c r="F119" s="203" t="s">
        <v>121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82</v>
      </c>
      <c r="AT119" s="212" t="s">
        <v>73</v>
      </c>
      <c r="AU119" s="212" t="s">
        <v>74</v>
      </c>
      <c r="AY119" s="211" t="s">
        <v>122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73</v>
      </c>
      <c r="E120" s="214" t="s">
        <v>82</v>
      </c>
      <c r="F120" s="214" t="s">
        <v>123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SUM(P121:P139)</f>
        <v>0</v>
      </c>
      <c r="Q120" s="208"/>
      <c r="R120" s="209">
        <f>SUM(R121:R139)</f>
        <v>0</v>
      </c>
      <c r="S120" s="208"/>
      <c r="T120" s="210">
        <f>SUM(T121:T139)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82</v>
      </c>
      <c r="AT120" s="212" t="s">
        <v>73</v>
      </c>
      <c r="AU120" s="212" t="s">
        <v>82</v>
      </c>
      <c r="AY120" s="211" t="s">
        <v>122</v>
      </c>
      <c r="BK120" s="213">
        <f>SUM(BK121:BK139)</f>
        <v>0</v>
      </c>
    </row>
    <row r="121" s="2" customFormat="1" ht="24.15" customHeight="1">
      <c r="A121" s="35"/>
      <c r="B121" s="36"/>
      <c r="C121" s="216" t="s">
        <v>82</v>
      </c>
      <c r="D121" s="216" t="s">
        <v>124</v>
      </c>
      <c r="E121" s="217" t="s">
        <v>125</v>
      </c>
      <c r="F121" s="218" t="s">
        <v>126</v>
      </c>
      <c r="G121" s="219" t="s">
        <v>127</v>
      </c>
      <c r="H121" s="220">
        <v>2645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39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128</v>
      </c>
      <c r="AT121" s="228" t="s">
        <v>124</v>
      </c>
      <c r="AU121" s="228" t="s">
        <v>84</v>
      </c>
      <c r="AY121" s="14" t="s">
        <v>122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82</v>
      </c>
      <c r="BK121" s="229">
        <f>ROUND(I121*H121,2)</f>
        <v>0</v>
      </c>
      <c r="BL121" s="14" t="s">
        <v>128</v>
      </c>
      <c r="BM121" s="228" t="s">
        <v>129</v>
      </c>
    </row>
    <row r="122" s="2" customFormat="1">
      <c r="A122" s="35"/>
      <c r="B122" s="36"/>
      <c r="C122" s="37"/>
      <c r="D122" s="230" t="s">
        <v>130</v>
      </c>
      <c r="E122" s="37"/>
      <c r="F122" s="231" t="s">
        <v>131</v>
      </c>
      <c r="G122" s="37"/>
      <c r="H122" s="37"/>
      <c r="I122" s="232"/>
      <c r="J122" s="37"/>
      <c r="K122" s="37"/>
      <c r="L122" s="41"/>
      <c r="M122" s="233"/>
      <c r="N122" s="234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130</v>
      </c>
      <c r="AU122" s="14" t="s">
        <v>84</v>
      </c>
    </row>
    <row r="123" s="2" customFormat="1" ht="33" customHeight="1">
      <c r="A123" s="35"/>
      <c r="B123" s="36"/>
      <c r="C123" s="216" t="s">
        <v>84</v>
      </c>
      <c r="D123" s="216" t="s">
        <v>124</v>
      </c>
      <c r="E123" s="217" t="s">
        <v>132</v>
      </c>
      <c r="F123" s="218" t="s">
        <v>133</v>
      </c>
      <c r="G123" s="219" t="s">
        <v>134</v>
      </c>
      <c r="H123" s="220">
        <v>129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39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128</v>
      </c>
      <c r="AT123" s="228" t="s">
        <v>124</v>
      </c>
      <c r="AU123" s="228" t="s">
        <v>84</v>
      </c>
      <c r="AY123" s="14" t="s">
        <v>122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82</v>
      </c>
      <c r="BK123" s="229">
        <f>ROUND(I123*H123,2)</f>
        <v>0</v>
      </c>
      <c r="BL123" s="14" t="s">
        <v>128</v>
      </c>
      <c r="BM123" s="228" t="s">
        <v>135</v>
      </c>
    </row>
    <row r="124" s="2" customFormat="1">
      <c r="A124" s="35"/>
      <c r="B124" s="36"/>
      <c r="C124" s="37"/>
      <c r="D124" s="230" t="s">
        <v>130</v>
      </c>
      <c r="E124" s="37"/>
      <c r="F124" s="231" t="s">
        <v>136</v>
      </c>
      <c r="G124" s="37"/>
      <c r="H124" s="37"/>
      <c r="I124" s="232"/>
      <c r="J124" s="37"/>
      <c r="K124" s="37"/>
      <c r="L124" s="41"/>
      <c r="M124" s="233"/>
      <c r="N124" s="23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130</v>
      </c>
      <c r="AU124" s="14" t="s">
        <v>84</v>
      </c>
    </row>
    <row r="125" s="2" customFormat="1" ht="37.8" customHeight="1">
      <c r="A125" s="35"/>
      <c r="B125" s="36"/>
      <c r="C125" s="216" t="s">
        <v>137</v>
      </c>
      <c r="D125" s="216" t="s">
        <v>124</v>
      </c>
      <c r="E125" s="217" t="s">
        <v>138</v>
      </c>
      <c r="F125" s="218" t="s">
        <v>139</v>
      </c>
      <c r="G125" s="219" t="s">
        <v>134</v>
      </c>
      <c r="H125" s="220">
        <v>129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39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128</v>
      </c>
      <c r="AT125" s="228" t="s">
        <v>124</v>
      </c>
      <c r="AU125" s="228" t="s">
        <v>84</v>
      </c>
      <c r="AY125" s="14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82</v>
      </c>
      <c r="BK125" s="229">
        <f>ROUND(I125*H125,2)</f>
        <v>0</v>
      </c>
      <c r="BL125" s="14" t="s">
        <v>128</v>
      </c>
      <c r="BM125" s="228" t="s">
        <v>140</v>
      </c>
    </row>
    <row r="126" s="2" customFormat="1">
      <c r="A126" s="35"/>
      <c r="B126" s="36"/>
      <c r="C126" s="37"/>
      <c r="D126" s="230" t="s">
        <v>130</v>
      </c>
      <c r="E126" s="37"/>
      <c r="F126" s="231" t="s">
        <v>141</v>
      </c>
      <c r="G126" s="37"/>
      <c r="H126" s="37"/>
      <c r="I126" s="232"/>
      <c r="J126" s="37"/>
      <c r="K126" s="37"/>
      <c r="L126" s="41"/>
      <c r="M126" s="233"/>
      <c r="N126" s="23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130</v>
      </c>
      <c r="AU126" s="14" t="s">
        <v>84</v>
      </c>
    </row>
    <row r="127" s="2" customFormat="1" ht="24.15" customHeight="1">
      <c r="A127" s="35"/>
      <c r="B127" s="36"/>
      <c r="C127" s="216" t="s">
        <v>128</v>
      </c>
      <c r="D127" s="216" t="s">
        <v>124</v>
      </c>
      <c r="E127" s="217" t="s">
        <v>142</v>
      </c>
      <c r="F127" s="218" t="s">
        <v>143</v>
      </c>
      <c r="G127" s="219" t="s">
        <v>134</v>
      </c>
      <c r="H127" s="220">
        <v>129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39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128</v>
      </c>
      <c r="AT127" s="228" t="s">
        <v>124</v>
      </c>
      <c r="AU127" s="228" t="s">
        <v>84</v>
      </c>
      <c r="AY127" s="14" t="s">
        <v>122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128</v>
      </c>
      <c r="BM127" s="228" t="s">
        <v>144</v>
      </c>
    </row>
    <row r="128" s="2" customFormat="1">
      <c r="A128" s="35"/>
      <c r="B128" s="36"/>
      <c r="C128" s="37"/>
      <c r="D128" s="230" t="s">
        <v>130</v>
      </c>
      <c r="E128" s="37"/>
      <c r="F128" s="231" t="s">
        <v>145</v>
      </c>
      <c r="G128" s="37"/>
      <c r="H128" s="37"/>
      <c r="I128" s="232"/>
      <c r="J128" s="37"/>
      <c r="K128" s="37"/>
      <c r="L128" s="41"/>
      <c r="M128" s="233"/>
      <c r="N128" s="23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130</v>
      </c>
      <c r="AU128" s="14" t="s">
        <v>84</v>
      </c>
    </row>
    <row r="129" s="2" customFormat="1" ht="24.15" customHeight="1">
      <c r="A129" s="35"/>
      <c r="B129" s="36"/>
      <c r="C129" s="216" t="s">
        <v>146</v>
      </c>
      <c r="D129" s="216" t="s">
        <v>124</v>
      </c>
      <c r="E129" s="217" t="s">
        <v>147</v>
      </c>
      <c r="F129" s="218" t="s">
        <v>148</v>
      </c>
      <c r="G129" s="219" t="s">
        <v>134</v>
      </c>
      <c r="H129" s="220">
        <v>128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128</v>
      </c>
      <c r="AT129" s="228" t="s">
        <v>124</v>
      </c>
      <c r="AU129" s="228" t="s">
        <v>84</v>
      </c>
      <c r="AY129" s="14" t="s">
        <v>122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128</v>
      </c>
      <c r="BM129" s="228" t="s">
        <v>149</v>
      </c>
    </row>
    <row r="130" s="2" customFormat="1">
      <c r="A130" s="35"/>
      <c r="B130" s="36"/>
      <c r="C130" s="37"/>
      <c r="D130" s="230" t="s">
        <v>130</v>
      </c>
      <c r="E130" s="37"/>
      <c r="F130" s="231" t="s">
        <v>150</v>
      </c>
      <c r="G130" s="37"/>
      <c r="H130" s="37"/>
      <c r="I130" s="232"/>
      <c r="J130" s="37"/>
      <c r="K130" s="37"/>
      <c r="L130" s="41"/>
      <c r="M130" s="233"/>
      <c r="N130" s="23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130</v>
      </c>
      <c r="AU130" s="14" t="s">
        <v>84</v>
      </c>
    </row>
    <row r="131" s="2" customFormat="1" ht="16.5" customHeight="1">
      <c r="A131" s="35"/>
      <c r="B131" s="36"/>
      <c r="C131" s="216" t="s">
        <v>151</v>
      </c>
      <c r="D131" s="216" t="s">
        <v>124</v>
      </c>
      <c r="E131" s="217" t="s">
        <v>152</v>
      </c>
      <c r="F131" s="218" t="s">
        <v>153</v>
      </c>
      <c r="G131" s="219" t="s">
        <v>134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128</v>
      </c>
      <c r="AT131" s="228" t="s">
        <v>124</v>
      </c>
      <c r="AU131" s="228" t="s">
        <v>84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128</v>
      </c>
      <c r="BM131" s="228" t="s">
        <v>154</v>
      </c>
    </row>
    <row r="132" s="2" customFormat="1">
      <c r="A132" s="35"/>
      <c r="B132" s="36"/>
      <c r="C132" s="37"/>
      <c r="D132" s="230" t="s">
        <v>130</v>
      </c>
      <c r="E132" s="37"/>
      <c r="F132" s="231" t="s">
        <v>155</v>
      </c>
      <c r="G132" s="37"/>
      <c r="H132" s="37"/>
      <c r="I132" s="232"/>
      <c r="J132" s="37"/>
      <c r="K132" s="37"/>
      <c r="L132" s="41"/>
      <c r="M132" s="233"/>
      <c r="N132" s="23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130</v>
      </c>
      <c r="AU132" s="14" t="s">
        <v>84</v>
      </c>
    </row>
    <row r="133" s="2" customFormat="1" ht="33" customHeight="1">
      <c r="A133" s="35"/>
      <c r="B133" s="36"/>
      <c r="C133" s="216" t="s">
        <v>156</v>
      </c>
      <c r="D133" s="216" t="s">
        <v>124</v>
      </c>
      <c r="E133" s="217" t="s">
        <v>157</v>
      </c>
      <c r="F133" s="218" t="s">
        <v>158</v>
      </c>
      <c r="G133" s="219" t="s">
        <v>159</v>
      </c>
      <c r="H133" s="220">
        <v>1.5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128</v>
      </c>
      <c r="AT133" s="228" t="s">
        <v>124</v>
      </c>
      <c r="AU133" s="228" t="s">
        <v>84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128</v>
      </c>
      <c r="BM133" s="228" t="s">
        <v>160</v>
      </c>
    </row>
    <row r="134" s="2" customFormat="1">
      <c r="A134" s="35"/>
      <c r="B134" s="36"/>
      <c r="C134" s="37"/>
      <c r="D134" s="230" t="s">
        <v>130</v>
      </c>
      <c r="E134" s="37"/>
      <c r="F134" s="231" t="s">
        <v>161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130</v>
      </c>
      <c r="AU134" s="14" t="s">
        <v>84</v>
      </c>
    </row>
    <row r="135" s="2" customFormat="1">
      <c r="A135" s="35"/>
      <c r="B135" s="36"/>
      <c r="C135" s="37"/>
      <c r="D135" s="230" t="s">
        <v>162</v>
      </c>
      <c r="E135" s="37"/>
      <c r="F135" s="235" t="s">
        <v>163</v>
      </c>
      <c r="G135" s="37"/>
      <c r="H135" s="37"/>
      <c r="I135" s="232"/>
      <c r="J135" s="37"/>
      <c r="K135" s="37"/>
      <c r="L135" s="41"/>
      <c r="M135" s="233"/>
      <c r="N135" s="234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162</v>
      </c>
      <c r="AU135" s="14" t="s">
        <v>84</v>
      </c>
    </row>
    <row r="136" s="2" customFormat="1" ht="33" customHeight="1">
      <c r="A136" s="35"/>
      <c r="B136" s="36"/>
      <c r="C136" s="216" t="s">
        <v>164</v>
      </c>
      <c r="D136" s="216" t="s">
        <v>124</v>
      </c>
      <c r="E136" s="217" t="s">
        <v>165</v>
      </c>
      <c r="F136" s="218" t="s">
        <v>166</v>
      </c>
      <c r="G136" s="219" t="s">
        <v>127</v>
      </c>
      <c r="H136" s="220">
        <v>2645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128</v>
      </c>
      <c r="AT136" s="228" t="s">
        <v>124</v>
      </c>
      <c r="AU136" s="228" t="s">
        <v>84</v>
      </c>
      <c r="AY136" s="14" t="s">
        <v>122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128</v>
      </c>
      <c r="BM136" s="228" t="s">
        <v>167</v>
      </c>
    </row>
    <row r="137" s="2" customFormat="1">
      <c r="A137" s="35"/>
      <c r="B137" s="36"/>
      <c r="C137" s="37"/>
      <c r="D137" s="230" t="s">
        <v>130</v>
      </c>
      <c r="E137" s="37"/>
      <c r="F137" s="231" t="s">
        <v>168</v>
      </c>
      <c r="G137" s="37"/>
      <c r="H137" s="37"/>
      <c r="I137" s="232"/>
      <c r="J137" s="37"/>
      <c r="K137" s="37"/>
      <c r="L137" s="41"/>
      <c r="M137" s="233"/>
      <c r="N137" s="23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130</v>
      </c>
      <c r="AU137" s="14" t="s">
        <v>84</v>
      </c>
    </row>
    <row r="138" s="2" customFormat="1" ht="16.5" customHeight="1">
      <c r="A138" s="35"/>
      <c r="B138" s="36"/>
      <c r="C138" s="216" t="s">
        <v>169</v>
      </c>
      <c r="D138" s="216" t="s">
        <v>124</v>
      </c>
      <c r="E138" s="217" t="s">
        <v>170</v>
      </c>
      <c r="F138" s="218" t="s">
        <v>171</v>
      </c>
      <c r="G138" s="219" t="s">
        <v>127</v>
      </c>
      <c r="H138" s="220">
        <v>1510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128</v>
      </c>
      <c r="AT138" s="228" t="s">
        <v>124</v>
      </c>
      <c r="AU138" s="228" t="s">
        <v>84</v>
      </c>
      <c r="AY138" s="14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128</v>
      </c>
      <c r="BM138" s="228" t="s">
        <v>172</v>
      </c>
    </row>
    <row r="139" s="2" customFormat="1">
      <c r="A139" s="35"/>
      <c r="B139" s="36"/>
      <c r="C139" s="37"/>
      <c r="D139" s="230" t="s">
        <v>130</v>
      </c>
      <c r="E139" s="37"/>
      <c r="F139" s="231" t="s">
        <v>173</v>
      </c>
      <c r="G139" s="37"/>
      <c r="H139" s="37"/>
      <c r="I139" s="232"/>
      <c r="J139" s="37"/>
      <c r="K139" s="37"/>
      <c r="L139" s="41"/>
      <c r="M139" s="236"/>
      <c r="N139" s="237"/>
      <c r="O139" s="238"/>
      <c r="P139" s="238"/>
      <c r="Q139" s="238"/>
      <c r="R139" s="238"/>
      <c r="S139" s="238"/>
      <c r="T139" s="23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130</v>
      </c>
      <c r="AU139" s="14" t="s">
        <v>84</v>
      </c>
    </row>
    <row r="140" s="2" customFormat="1" ht="6.96" customHeight="1">
      <c r="A140" s="35"/>
      <c r="B140" s="63"/>
      <c r="C140" s="64"/>
      <c r="D140" s="64"/>
      <c r="E140" s="64"/>
      <c r="F140" s="64"/>
      <c r="G140" s="64"/>
      <c r="H140" s="64"/>
      <c r="I140" s="64"/>
      <c r="J140" s="64"/>
      <c r="K140" s="64"/>
      <c r="L140" s="41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sheet="1" autoFilter="0" formatColumns="0" formatRows="0" objects="1" scenarios="1" spinCount="100000" saltValue="LKFxKo0fzjanpaa4GUJbCSf7YYrCCifFwAQj80GPdSBXznG0NdZeZga3elur0/2NPfNcUo/Qm1ak3I46nChGFw==" hashValue="V1Bdv17B3FoJjhE8QVJc+/aUIdwcxqfl7cVzhv3aqackx4vKcD3Z15Xd+FAj7+W8hgFxEIK8xIZ2g/w971FN2g==" algorithmName="SHA-512" password="CC35"/>
  <autoFilter ref="C117:K13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hidden="1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Helštýn alej Valašské Meziříčí_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174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ROUND((SUM(BE117:BE164)),  2)</f>
        <v>0</v>
      </c>
      <c r="G33" s="35"/>
      <c r="H33" s="35"/>
      <c r="I33" s="152">
        <v>0.20999999999999999</v>
      </c>
      <c r="J33" s="151">
        <f>ROUND(((SUM(BE117:BE164))*I33),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40</v>
      </c>
      <c r="F34" s="151">
        <f>ROUND((SUM(BF117:BF164)),  2)</f>
        <v>0</v>
      </c>
      <c r="G34" s="35"/>
      <c r="H34" s="35"/>
      <c r="I34" s="152">
        <v>0.12</v>
      </c>
      <c r="J34" s="151">
        <f>ROUND(((SUM(BF117:BF164))*I34),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ROUND((SUM(BG117:BG164)),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ROUND((SUM(BH117:BH164)),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ROUND((SUM(BI117:BI164)),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Helštýn alej Valašské Meziříčí_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Z.02 - Stromy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Valašské Meziříčí</v>
      </c>
      <c r="G89" s="37"/>
      <c r="H89" s="37"/>
      <c r="I89" s="29" t="s">
        <v>22</v>
      </c>
      <c r="J89" s="76" t="str">
        <f>IF(J12="","",J12)</f>
        <v>28. 4. 2024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hidden="1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107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Helštýn alej Valašské Meziříčí_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98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Z.02 - Stromy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Valašské Meziříčí</v>
      </c>
      <c r="G111" s="37"/>
      <c r="H111" s="37"/>
      <c r="I111" s="29" t="s">
        <v>22</v>
      </c>
      <c r="J111" s="76" t="str">
        <f>IF(J12="","",J12)</f>
        <v>28. 4. 2024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30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32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108</v>
      </c>
      <c r="D116" s="191" t="s">
        <v>59</v>
      </c>
      <c r="E116" s="191" t="s">
        <v>55</v>
      </c>
      <c r="F116" s="191" t="s">
        <v>56</v>
      </c>
      <c r="G116" s="191" t="s">
        <v>109</v>
      </c>
      <c r="H116" s="191" t="s">
        <v>110</v>
      </c>
      <c r="I116" s="191" t="s">
        <v>111</v>
      </c>
      <c r="J116" s="192" t="s">
        <v>102</v>
      </c>
      <c r="K116" s="193" t="s">
        <v>112</v>
      </c>
      <c r="L116" s="194"/>
      <c r="M116" s="97" t="s">
        <v>1</v>
      </c>
      <c r="N116" s="98" t="s">
        <v>38</v>
      </c>
      <c r="O116" s="98" t="s">
        <v>113</v>
      </c>
      <c r="P116" s="98" t="s">
        <v>114</v>
      </c>
      <c r="Q116" s="98" t="s">
        <v>115</v>
      </c>
      <c r="R116" s="98" t="s">
        <v>116</v>
      </c>
      <c r="S116" s="98" t="s">
        <v>117</v>
      </c>
      <c r="T116" s="99" t="s">
        <v>118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119</v>
      </c>
      <c r="D117" s="37"/>
      <c r="E117" s="37"/>
      <c r="F117" s="37"/>
      <c r="G117" s="37"/>
      <c r="H117" s="37"/>
      <c r="I117" s="37"/>
      <c r="J117" s="195">
        <f>BK117</f>
        <v>0</v>
      </c>
      <c r="K117" s="37"/>
      <c r="L117" s="41"/>
      <c r="M117" s="100"/>
      <c r="N117" s="196"/>
      <c r="O117" s="101"/>
      <c r="P117" s="197">
        <f>P118</f>
        <v>0</v>
      </c>
      <c r="Q117" s="101"/>
      <c r="R117" s="197">
        <f>R118</f>
        <v>4.0532690000000002</v>
      </c>
      <c r="S117" s="101"/>
      <c r="T117" s="19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73</v>
      </c>
      <c r="AU117" s="14" t="s">
        <v>104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73</v>
      </c>
      <c r="E118" s="203" t="s">
        <v>120</v>
      </c>
      <c r="F118" s="203" t="s">
        <v>121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SUM(P119:P164)</f>
        <v>0</v>
      </c>
      <c r="Q118" s="208"/>
      <c r="R118" s="209">
        <f>SUM(R119:R164)</f>
        <v>4.0532690000000002</v>
      </c>
      <c r="S118" s="208"/>
      <c r="T118" s="210">
        <f>SUM(T119:T164)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82</v>
      </c>
      <c r="AT118" s="212" t="s">
        <v>73</v>
      </c>
      <c r="AU118" s="212" t="s">
        <v>74</v>
      </c>
      <c r="AY118" s="211" t="s">
        <v>122</v>
      </c>
      <c r="BK118" s="213">
        <f>SUM(BK119:BK164)</f>
        <v>0</v>
      </c>
    </row>
    <row r="119" s="2" customFormat="1" ht="24.15" customHeight="1">
      <c r="A119" s="35"/>
      <c r="B119" s="36"/>
      <c r="C119" s="216" t="s">
        <v>82</v>
      </c>
      <c r="D119" s="216" t="s">
        <v>124</v>
      </c>
      <c r="E119" s="217" t="s">
        <v>175</v>
      </c>
      <c r="F119" s="218" t="s">
        <v>176</v>
      </c>
      <c r="G119" s="219" t="s">
        <v>177</v>
      </c>
      <c r="H119" s="220">
        <v>32</v>
      </c>
      <c r="I119" s="221"/>
      <c r="J119" s="222">
        <f>ROUND(I119*H119,2)</f>
        <v>0</v>
      </c>
      <c r="K119" s="223"/>
      <c r="L119" s="41"/>
      <c r="M119" s="224" t="s">
        <v>1</v>
      </c>
      <c r="N119" s="225" t="s">
        <v>39</v>
      </c>
      <c r="O119" s="88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128</v>
      </c>
      <c r="AT119" s="228" t="s">
        <v>124</v>
      </c>
      <c r="AU119" s="228" t="s">
        <v>82</v>
      </c>
      <c r="AY119" s="14" t="s">
        <v>122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82</v>
      </c>
      <c r="BK119" s="229">
        <f>ROUND(I119*H119,2)</f>
        <v>0</v>
      </c>
      <c r="BL119" s="14" t="s">
        <v>128</v>
      </c>
      <c r="BM119" s="228" t="s">
        <v>178</v>
      </c>
    </row>
    <row r="120" s="2" customFormat="1">
      <c r="A120" s="35"/>
      <c r="B120" s="36"/>
      <c r="C120" s="37"/>
      <c r="D120" s="230" t="s">
        <v>130</v>
      </c>
      <c r="E120" s="37"/>
      <c r="F120" s="231" t="s">
        <v>179</v>
      </c>
      <c r="G120" s="37"/>
      <c r="H120" s="37"/>
      <c r="I120" s="232"/>
      <c r="J120" s="37"/>
      <c r="K120" s="37"/>
      <c r="L120" s="41"/>
      <c r="M120" s="233"/>
      <c r="N120" s="23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130</v>
      </c>
      <c r="AU120" s="14" t="s">
        <v>82</v>
      </c>
    </row>
    <row r="121" s="2" customFormat="1" ht="24.15" customHeight="1">
      <c r="A121" s="35"/>
      <c r="B121" s="36"/>
      <c r="C121" s="240" t="s">
        <v>84</v>
      </c>
      <c r="D121" s="240" t="s">
        <v>180</v>
      </c>
      <c r="E121" s="241" t="s">
        <v>181</v>
      </c>
      <c r="F121" s="242" t="s">
        <v>182</v>
      </c>
      <c r="G121" s="243" t="s">
        <v>177</v>
      </c>
      <c r="H121" s="244">
        <v>32</v>
      </c>
      <c r="I121" s="245"/>
      <c r="J121" s="246">
        <f>ROUND(I121*H121,2)</f>
        <v>0</v>
      </c>
      <c r="K121" s="247"/>
      <c r="L121" s="248"/>
      <c r="M121" s="249" t="s">
        <v>1</v>
      </c>
      <c r="N121" s="250" t="s">
        <v>39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164</v>
      </c>
      <c r="AT121" s="228" t="s">
        <v>180</v>
      </c>
      <c r="AU121" s="228" t="s">
        <v>82</v>
      </c>
      <c r="AY121" s="14" t="s">
        <v>122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82</v>
      </c>
      <c r="BK121" s="229">
        <f>ROUND(I121*H121,2)</f>
        <v>0</v>
      </c>
      <c r="BL121" s="14" t="s">
        <v>128</v>
      </c>
      <c r="BM121" s="228" t="s">
        <v>183</v>
      </c>
    </row>
    <row r="122" s="2" customFormat="1" ht="37.8" customHeight="1">
      <c r="A122" s="35"/>
      <c r="B122" s="36"/>
      <c r="C122" s="216" t="s">
        <v>137</v>
      </c>
      <c r="D122" s="216" t="s">
        <v>124</v>
      </c>
      <c r="E122" s="217" t="s">
        <v>184</v>
      </c>
      <c r="F122" s="218" t="s">
        <v>185</v>
      </c>
      <c r="G122" s="219" t="s">
        <v>177</v>
      </c>
      <c r="H122" s="220">
        <v>32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39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128</v>
      </c>
      <c r="AT122" s="228" t="s">
        <v>124</v>
      </c>
      <c r="AU122" s="228" t="s">
        <v>82</v>
      </c>
      <c r="AY122" s="14" t="s">
        <v>122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82</v>
      </c>
      <c r="BK122" s="229">
        <f>ROUND(I122*H122,2)</f>
        <v>0</v>
      </c>
      <c r="BL122" s="14" t="s">
        <v>128</v>
      </c>
      <c r="BM122" s="228" t="s">
        <v>186</v>
      </c>
    </row>
    <row r="123" s="2" customFormat="1">
      <c r="A123" s="35"/>
      <c r="B123" s="36"/>
      <c r="C123" s="37"/>
      <c r="D123" s="230" t="s">
        <v>130</v>
      </c>
      <c r="E123" s="37"/>
      <c r="F123" s="231" t="s">
        <v>187</v>
      </c>
      <c r="G123" s="37"/>
      <c r="H123" s="37"/>
      <c r="I123" s="232"/>
      <c r="J123" s="37"/>
      <c r="K123" s="37"/>
      <c r="L123" s="41"/>
      <c r="M123" s="233"/>
      <c r="N123" s="234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130</v>
      </c>
      <c r="AU123" s="14" t="s">
        <v>82</v>
      </c>
    </row>
    <row r="124" s="2" customFormat="1" ht="16.5" customHeight="1">
      <c r="A124" s="35"/>
      <c r="B124" s="36"/>
      <c r="C124" s="240" t="s">
        <v>128</v>
      </c>
      <c r="D124" s="240" t="s">
        <v>180</v>
      </c>
      <c r="E124" s="241" t="s">
        <v>188</v>
      </c>
      <c r="F124" s="242" t="s">
        <v>189</v>
      </c>
      <c r="G124" s="243" t="s">
        <v>134</v>
      </c>
      <c r="H124" s="244">
        <v>6.4000000000000004</v>
      </c>
      <c r="I124" s="245"/>
      <c r="J124" s="246">
        <f>ROUND(I124*H124,2)</f>
        <v>0</v>
      </c>
      <c r="K124" s="247"/>
      <c r="L124" s="248"/>
      <c r="M124" s="249" t="s">
        <v>1</v>
      </c>
      <c r="N124" s="250" t="s">
        <v>39</v>
      </c>
      <c r="O124" s="88"/>
      <c r="P124" s="226">
        <f>O124*H124</f>
        <v>0</v>
      </c>
      <c r="Q124" s="226">
        <v>0.22</v>
      </c>
      <c r="R124" s="226">
        <f>Q124*H124</f>
        <v>1.4080000000000001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164</v>
      </c>
      <c r="AT124" s="228" t="s">
        <v>180</v>
      </c>
      <c r="AU124" s="228" t="s">
        <v>82</v>
      </c>
      <c r="AY124" s="14" t="s">
        <v>122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82</v>
      </c>
      <c r="BK124" s="229">
        <f>ROUND(I124*H124,2)</f>
        <v>0</v>
      </c>
      <c r="BL124" s="14" t="s">
        <v>128</v>
      </c>
      <c r="BM124" s="228" t="s">
        <v>190</v>
      </c>
    </row>
    <row r="125" s="2" customFormat="1">
      <c r="A125" s="35"/>
      <c r="B125" s="36"/>
      <c r="C125" s="37"/>
      <c r="D125" s="230" t="s">
        <v>130</v>
      </c>
      <c r="E125" s="37"/>
      <c r="F125" s="231" t="s">
        <v>189</v>
      </c>
      <c r="G125" s="37"/>
      <c r="H125" s="37"/>
      <c r="I125" s="232"/>
      <c r="J125" s="37"/>
      <c r="K125" s="37"/>
      <c r="L125" s="41"/>
      <c r="M125" s="233"/>
      <c r="N125" s="234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130</v>
      </c>
      <c r="AU125" s="14" t="s">
        <v>82</v>
      </c>
    </row>
    <row r="126" s="2" customFormat="1" ht="33" customHeight="1">
      <c r="A126" s="35"/>
      <c r="B126" s="36"/>
      <c r="C126" s="216" t="s">
        <v>146</v>
      </c>
      <c r="D126" s="216" t="s">
        <v>124</v>
      </c>
      <c r="E126" s="217" t="s">
        <v>191</v>
      </c>
      <c r="F126" s="218" t="s">
        <v>192</v>
      </c>
      <c r="G126" s="219" t="s">
        <v>177</v>
      </c>
      <c r="H126" s="220">
        <v>32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39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128</v>
      </c>
      <c r="AT126" s="228" t="s">
        <v>124</v>
      </c>
      <c r="AU126" s="228" t="s">
        <v>82</v>
      </c>
      <c r="AY126" s="14" t="s">
        <v>122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128</v>
      </c>
      <c r="BM126" s="228" t="s">
        <v>193</v>
      </c>
    </row>
    <row r="127" s="2" customFormat="1">
      <c r="A127" s="35"/>
      <c r="B127" s="36"/>
      <c r="C127" s="37"/>
      <c r="D127" s="230" t="s">
        <v>130</v>
      </c>
      <c r="E127" s="37"/>
      <c r="F127" s="231" t="s">
        <v>194</v>
      </c>
      <c r="G127" s="37"/>
      <c r="H127" s="37"/>
      <c r="I127" s="232"/>
      <c r="J127" s="37"/>
      <c r="K127" s="37"/>
      <c r="L127" s="41"/>
      <c r="M127" s="233"/>
      <c r="N127" s="23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130</v>
      </c>
      <c r="AU127" s="14" t="s">
        <v>82</v>
      </c>
    </row>
    <row r="128" s="2" customFormat="1" ht="21.75" customHeight="1">
      <c r="A128" s="35"/>
      <c r="B128" s="36"/>
      <c r="C128" s="240" t="s">
        <v>151</v>
      </c>
      <c r="D128" s="240" t="s">
        <v>180</v>
      </c>
      <c r="E128" s="241" t="s">
        <v>195</v>
      </c>
      <c r="F128" s="242" t="s">
        <v>196</v>
      </c>
      <c r="G128" s="243" t="s">
        <v>177</v>
      </c>
      <c r="H128" s="244">
        <v>96</v>
      </c>
      <c r="I128" s="245"/>
      <c r="J128" s="246">
        <f>ROUND(I128*H128,2)</f>
        <v>0</v>
      </c>
      <c r="K128" s="247"/>
      <c r="L128" s="248"/>
      <c r="M128" s="249" t="s">
        <v>1</v>
      </c>
      <c r="N128" s="250" t="s">
        <v>39</v>
      </c>
      <c r="O128" s="88"/>
      <c r="P128" s="226">
        <f>O128*H128</f>
        <v>0</v>
      </c>
      <c r="Q128" s="226">
        <v>0.0070899999999999999</v>
      </c>
      <c r="R128" s="226">
        <f>Q128*H128</f>
        <v>0.68064000000000002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164</v>
      </c>
      <c r="AT128" s="228" t="s">
        <v>180</v>
      </c>
      <c r="AU128" s="228" t="s">
        <v>82</v>
      </c>
      <c r="AY128" s="14" t="s">
        <v>122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128</v>
      </c>
      <c r="BM128" s="228" t="s">
        <v>197</v>
      </c>
    </row>
    <row r="129" s="2" customFormat="1">
      <c r="A129" s="35"/>
      <c r="B129" s="36"/>
      <c r="C129" s="37"/>
      <c r="D129" s="230" t="s">
        <v>130</v>
      </c>
      <c r="E129" s="37"/>
      <c r="F129" s="231" t="s">
        <v>198</v>
      </c>
      <c r="G129" s="37"/>
      <c r="H129" s="37"/>
      <c r="I129" s="232"/>
      <c r="J129" s="37"/>
      <c r="K129" s="37"/>
      <c r="L129" s="41"/>
      <c r="M129" s="233"/>
      <c r="N129" s="23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130</v>
      </c>
      <c r="AU129" s="14" t="s">
        <v>82</v>
      </c>
    </row>
    <row r="130" s="2" customFormat="1" ht="21.75" customHeight="1">
      <c r="A130" s="35"/>
      <c r="B130" s="36"/>
      <c r="C130" s="240" t="s">
        <v>156</v>
      </c>
      <c r="D130" s="240" t="s">
        <v>180</v>
      </c>
      <c r="E130" s="241" t="s">
        <v>199</v>
      </c>
      <c r="F130" s="242" t="s">
        <v>200</v>
      </c>
      <c r="G130" s="243" t="s">
        <v>177</v>
      </c>
      <c r="H130" s="244">
        <v>288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39</v>
      </c>
      <c r="O130" s="88"/>
      <c r="P130" s="226">
        <f>O130*H130</f>
        <v>0</v>
      </c>
      <c r="Q130" s="226">
        <v>0.0035400000000000002</v>
      </c>
      <c r="R130" s="226">
        <f>Q130*H130</f>
        <v>1.01952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164</v>
      </c>
      <c r="AT130" s="228" t="s">
        <v>180</v>
      </c>
      <c r="AU130" s="228" t="s">
        <v>82</v>
      </c>
      <c r="AY130" s="14" t="s">
        <v>122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128</v>
      </c>
      <c r="BM130" s="228" t="s">
        <v>201</v>
      </c>
    </row>
    <row r="131" s="2" customFormat="1">
      <c r="A131" s="35"/>
      <c r="B131" s="36"/>
      <c r="C131" s="37"/>
      <c r="D131" s="230" t="s">
        <v>130</v>
      </c>
      <c r="E131" s="37"/>
      <c r="F131" s="231" t="s">
        <v>202</v>
      </c>
      <c r="G131" s="37"/>
      <c r="H131" s="37"/>
      <c r="I131" s="232"/>
      <c r="J131" s="37"/>
      <c r="K131" s="37"/>
      <c r="L131" s="41"/>
      <c r="M131" s="233"/>
      <c r="N131" s="234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130</v>
      </c>
      <c r="AU131" s="14" t="s">
        <v>82</v>
      </c>
    </row>
    <row r="132" s="2" customFormat="1" ht="16.5" customHeight="1">
      <c r="A132" s="35"/>
      <c r="B132" s="36"/>
      <c r="C132" s="240" t="s">
        <v>164</v>
      </c>
      <c r="D132" s="240" t="s">
        <v>180</v>
      </c>
      <c r="E132" s="241" t="s">
        <v>203</v>
      </c>
      <c r="F132" s="242" t="s">
        <v>204</v>
      </c>
      <c r="G132" s="243" t="s">
        <v>205</v>
      </c>
      <c r="H132" s="244">
        <v>112</v>
      </c>
      <c r="I132" s="245"/>
      <c r="J132" s="246">
        <f>ROUND(I132*H132,2)</f>
        <v>0</v>
      </c>
      <c r="K132" s="247"/>
      <c r="L132" s="248"/>
      <c r="M132" s="249" t="s">
        <v>1</v>
      </c>
      <c r="N132" s="250" t="s">
        <v>39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164</v>
      </c>
      <c r="AT132" s="228" t="s">
        <v>180</v>
      </c>
      <c r="AU132" s="228" t="s">
        <v>82</v>
      </c>
      <c r="AY132" s="14" t="s">
        <v>122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128</v>
      </c>
      <c r="BM132" s="228" t="s">
        <v>206</v>
      </c>
    </row>
    <row r="133" s="2" customFormat="1">
      <c r="A133" s="35"/>
      <c r="B133" s="36"/>
      <c r="C133" s="37"/>
      <c r="D133" s="230" t="s">
        <v>130</v>
      </c>
      <c r="E133" s="37"/>
      <c r="F133" s="231" t="s">
        <v>207</v>
      </c>
      <c r="G133" s="37"/>
      <c r="H133" s="37"/>
      <c r="I133" s="232"/>
      <c r="J133" s="37"/>
      <c r="K133" s="37"/>
      <c r="L133" s="41"/>
      <c r="M133" s="233"/>
      <c r="N133" s="23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130</v>
      </c>
      <c r="AU133" s="14" t="s">
        <v>82</v>
      </c>
    </row>
    <row r="134" s="2" customFormat="1">
      <c r="A134" s="35"/>
      <c r="B134" s="36"/>
      <c r="C134" s="37"/>
      <c r="D134" s="230" t="s">
        <v>162</v>
      </c>
      <c r="E134" s="37"/>
      <c r="F134" s="235" t="s">
        <v>208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162</v>
      </c>
      <c r="AU134" s="14" t="s">
        <v>82</v>
      </c>
    </row>
    <row r="135" s="2" customFormat="1" ht="24.15" customHeight="1">
      <c r="A135" s="35"/>
      <c r="B135" s="36"/>
      <c r="C135" s="216" t="s">
        <v>169</v>
      </c>
      <c r="D135" s="216" t="s">
        <v>124</v>
      </c>
      <c r="E135" s="217" t="s">
        <v>209</v>
      </c>
      <c r="F135" s="218" t="s">
        <v>210</v>
      </c>
      <c r="G135" s="219" t="s">
        <v>177</v>
      </c>
      <c r="H135" s="220">
        <v>32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5.0000000000000002E-05</v>
      </c>
      <c r="R135" s="226">
        <f>Q135*H135</f>
        <v>0.0016000000000000001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128</v>
      </c>
      <c r="AT135" s="228" t="s">
        <v>124</v>
      </c>
      <c r="AU135" s="228" t="s">
        <v>82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128</v>
      </c>
      <c r="BM135" s="228" t="s">
        <v>211</v>
      </c>
    </row>
    <row r="136" s="2" customFormat="1">
      <c r="A136" s="35"/>
      <c r="B136" s="36"/>
      <c r="C136" s="37"/>
      <c r="D136" s="230" t="s">
        <v>130</v>
      </c>
      <c r="E136" s="37"/>
      <c r="F136" s="231" t="s">
        <v>212</v>
      </c>
      <c r="G136" s="37"/>
      <c r="H136" s="37"/>
      <c r="I136" s="232"/>
      <c r="J136" s="37"/>
      <c r="K136" s="37"/>
      <c r="L136" s="41"/>
      <c r="M136" s="233"/>
      <c r="N136" s="23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130</v>
      </c>
      <c r="AU136" s="14" t="s">
        <v>82</v>
      </c>
    </row>
    <row r="137" s="2" customFormat="1" ht="24.15" customHeight="1">
      <c r="A137" s="35"/>
      <c r="B137" s="36"/>
      <c r="C137" s="216" t="s">
        <v>213</v>
      </c>
      <c r="D137" s="216" t="s">
        <v>124</v>
      </c>
      <c r="E137" s="217" t="s">
        <v>214</v>
      </c>
      <c r="F137" s="218" t="s">
        <v>215</v>
      </c>
      <c r="G137" s="219" t="s">
        <v>177</v>
      </c>
      <c r="H137" s="220">
        <v>32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128</v>
      </c>
      <c r="AT137" s="228" t="s">
        <v>124</v>
      </c>
      <c r="AU137" s="228" t="s">
        <v>82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128</v>
      </c>
      <c r="BM137" s="228" t="s">
        <v>216</v>
      </c>
    </row>
    <row r="138" s="2" customFormat="1">
      <c r="A138" s="35"/>
      <c r="B138" s="36"/>
      <c r="C138" s="37"/>
      <c r="D138" s="230" t="s">
        <v>130</v>
      </c>
      <c r="E138" s="37"/>
      <c r="F138" s="231" t="s">
        <v>217</v>
      </c>
      <c r="G138" s="37"/>
      <c r="H138" s="37"/>
      <c r="I138" s="232"/>
      <c r="J138" s="37"/>
      <c r="K138" s="37"/>
      <c r="L138" s="41"/>
      <c r="M138" s="233"/>
      <c r="N138" s="23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130</v>
      </c>
      <c r="AU138" s="14" t="s">
        <v>82</v>
      </c>
    </row>
    <row r="139" s="2" customFormat="1" ht="24.15" customHeight="1">
      <c r="A139" s="35"/>
      <c r="B139" s="36"/>
      <c r="C139" s="216" t="s">
        <v>218</v>
      </c>
      <c r="D139" s="216" t="s">
        <v>124</v>
      </c>
      <c r="E139" s="217" t="s">
        <v>219</v>
      </c>
      <c r="F139" s="218" t="s">
        <v>220</v>
      </c>
      <c r="G139" s="219" t="s">
        <v>177</v>
      </c>
      <c r="H139" s="220">
        <v>32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128</v>
      </c>
      <c r="AT139" s="228" t="s">
        <v>124</v>
      </c>
      <c r="AU139" s="228" t="s">
        <v>82</v>
      </c>
      <c r="AY139" s="14" t="s">
        <v>122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128</v>
      </c>
      <c r="BM139" s="228" t="s">
        <v>221</v>
      </c>
    </row>
    <row r="140" s="2" customFormat="1">
      <c r="A140" s="35"/>
      <c r="B140" s="36"/>
      <c r="C140" s="37"/>
      <c r="D140" s="230" t="s">
        <v>130</v>
      </c>
      <c r="E140" s="37"/>
      <c r="F140" s="231" t="s">
        <v>222</v>
      </c>
      <c r="G140" s="37"/>
      <c r="H140" s="37"/>
      <c r="I140" s="232"/>
      <c r="J140" s="37"/>
      <c r="K140" s="37"/>
      <c r="L140" s="41"/>
      <c r="M140" s="233"/>
      <c r="N140" s="234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130</v>
      </c>
      <c r="AU140" s="14" t="s">
        <v>82</v>
      </c>
    </row>
    <row r="141" s="2" customFormat="1" ht="16.5" customHeight="1">
      <c r="A141" s="35"/>
      <c r="B141" s="36"/>
      <c r="C141" s="240" t="s">
        <v>8</v>
      </c>
      <c r="D141" s="240" t="s">
        <v>180</v>
      </c>
      <c r="E141" s="241" t="s">
        <v>223</v>
      </c>
      <c r="F141" s="242" t="s">
        <v>224</v>
      </c>
      <c r="G141" s="243" t="s">
        <v>225</v>
      </c>
      <c r="H141" s="244">
        <v>9.5999999999999996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39</v>
      </c>
      <c r="O141" s="88"/>
      <c r="P141" s="226">
        <f>O141*H141</f>
        <v>0</v>
      </c>
      <c r="Q141" s="226">
        <v>0.00080000000000000004</v>
      </c>
      <c r="R141" s="226">
        <f>Q141*H141</f>
        <v>0.0076800000000000002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164</v>
      </c>
      <c r="AT141" s="228" t="s">
        <v>180</v>
      </c>
      <c r="AU141" s="228" t="s">
        <v>82</v>
      </c>
      <c r="AY141" s="14" t="s">
        <v>122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128</v>
      </c>
      <c r="BM141" s="228" t="s">
        <v>226</v>
      </c>
    </row>
    <row r="142" s="2" customFormat="1">
      <c r="A142" s="35"/>
      <c r="B142" s="36"/>
      <c r="C142" s="37"/>
      <c r="D142" s="230" t="s">
        <v>130</v>
      </c>
      <c r="E142" s="37"/>
      <c r="F142" s="231" t="s">
        <v>227</v>
      </c>
      <c r="G142" s="37"/>
      <c r="H142" s="37"/>
      <c r="I142" s="232"/>
      <c r="J142" s="37"/>
      <c r="K142" s="37"/>
      <c r="L142" s="41"/>
      <c r="M142" s="233"/>
      <c r="N142" s="23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130</v>
      </c>
      <c r="AU142" s="14" t="s">
        <v>82</v>
      </c>
    </row>
    <row r="143" s="2" customFormat="1" ht="24.15" customHeight="1">
      <c r="A143" s="35"/>
      <c r="B143" s="36"/>
      <c r="C143" s="216" t="s">
        <v>228</v>
      </c>
      <c r="D143" s="216" t="s">
        <v>124</v>
      </c>
      <c r="E143" s="217" t="s">
        <v>229</v>
      </c>
      <c r="F143" s="218" t="s">
        <v>230</v>
      </c>
      <c r="G143" s="219" t="s">
        <v>177</v>
      </c>
      <c r="H143" s="220">
        <v>4.7000000000000002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39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128</v>
      </c>
      <c r="AT143" s="228" t="s">
        <v>124</v>
      </c>
      <c r="AU143" s="228" t="s">
        <v>82</v>
      </c>
      <c r="AY143" s="14" t="s">
        <v>122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128</v>
      </c>
      <c r="BM143" s="228" t="s">
        <v>231</v>
      </c>
    </row>
    <row r="144" s="2" customFormat="1">
      <c r="A144" s="35"/>
      <c r="B144" s="36"/>
      <c r="C144" s="37"/>
      <c r="D144" s="230" t="s">
        <v>130</v>
      </c>
      <c r="E144" s="37"/>
      <c r="F144" s="231" t="s">
        <v>232</v>
      </c>
      <c r="G144" s="37"/>
      <c r="H144" s="37"/>
      <c r="I144" s="232"/>
      <c r="J144" s="37"/>
      <c r="K144" s="37"/>
      <c r="L144" s="41"/>
      <c r="M144" s="233"/>
      <c r="N144" s="23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130</v>
      </c>
      <c r="AU144" s="14" t="s">
        <v>82</v>
      </c>
    </row>
    <row r="145" s="2" customFormat="1" ht="16.5" customHeight="1">
      <c r="A145" s="35"/>
      <c r="B145" s="36"/>
      <c r="C145" s="240" t="s">
        <v>233</v>
      </c>
      <c r="D145" s="240" t="s">
        <v>180</v>
      </c>
      <c r="E145" s="241" t="s">
        <v>234</v>
      </c>
      <c r="F145" s="242" t="s">
        <v>235</v>
      </c>
      <c r="G145" s="243" t="s">
        <v>236</v>
      </c>
      <c r="H145" s="244">
        <v>0.52500000000000002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39</v>
      </c>
      <c r="O145" s="88"/>
      <c r="P145" s="226">
        <f>O145*H145</f>
        <v>0</v>
      </c>
      <c r="Q145" s="226">
        <v>0.001</v>
      </c>
      <c r="R145" s="226">
        <f>Q145*H145</f>
        <v>0.00052500000000000008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164</v>
      </c>
      <c r="AT145" s="228" t="s">
        <v>180</v>
      </c>
      <c r="AU145" s="228" t="s">
        <v>82</v>
      </c>
      <c r="AY145" s="14" t="s">
        <v>122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128</v>
      </c>
      <c r="BM145" s="228" t="s">
        <v>237</v>
      </c>
    </row>
    <row r="146" s="2" customFormat="1">
      <c r="A146" s="35"/>
      <c r="B146" s="36"/>
      <c r="C146" s="37"/>
      <c r="D146" s="230" t="s">
        <v>130</v>
      </c>
      <c r="E146" s="37"/>
      <c r="F146" s="231" t="s">
        <v>238</v>
      </c>
      <c r="G146" s="37"/>
      <c r="H146" s="37"/>
      <c r="I146" s="232"/>
      <c r="J146" s="37"/>
      <c r="K146" s="37"/>
      <c r="L146" s="41"/>
      <c r="M146" s="233"/>
      <c r="N146" s="23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130</v>
      </c>
      <c r="AU146" s="14" t="s">
        <v>82</v>
      </c>
    </row>
    <row r="147" s="2" customFormat="1" ht="37.8" customHeight="1">
      <c r="A147" s="35"/>
      <c r="B147" s="36"/>
      <c r="C147" s="240" t="s">
        <v>239</v>
      </c>
      <c r="D147" s="240" t="s">
        <v>180</v>
      </c>
      <c r="E147" s="241" t="s">
        <v>240</v>
      </c>
      <c r="F147" s="242" t="s">
        <v>241</v>
      </c>
      <c r="G147" s="243" t="s">
        <v>236</v>
      </c>
      <c r="H147" s="244">
        <v>2.6000000000000001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39</v>
      </c>
      <c r="O147" s="88"/>
      <c r="P147" s="226">
        <f>O147*H147</f>
        <v>0</v>
      </c>
      <c r="Q147" s="226">
        <v>0.001</v>
      </c>
      <c r="R147" s="226">
        <f>Q147*H147</f>
        <v>0.0026000000000000003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164</v>
      </c>
      <c r="AT147" s="228" t="s">
        <v>180</v>
      </c>
      <c r="AU147" s="228" t="s">
        <v>82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128</v>
      </c>
      <c r="BM147" s="228" t="s">
        <v>242</v>
      </c>
    </row>
    <row r="148" s="2" customFormat="1">
      <c r="A148" s="35"/>
      <c r="B148" s="36"/>
      <c r="C148" s="37"/>
      <c r="D148" s="230" t="s">
        <v>130</v>
      </c>
      <c r="E148" s="37"/>
      <c r="F148" s="231" t="s">
        <v>241</v>
      </c>
      <c r="G148" s="37"/>
      <c r="H148" s="37"/>
      <c r="I148" s="232"/>
      <c r="J148" s="37"/>
      <c r="K148" s="37"/>
      <c r="L148" s="41"/>
      <c r="M148" s="233"/>
      <c r="N148" s="23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130</v>
      </c>
      <c r="AU148" s="14" t="s">
        <v>82</v>
      </c>
    </row>
    <row r="149" s="2" customFormat="1" ht="16.5" customHeight="1">
      <c r="A149" s="35"/>
      <c r="B149" s="36"/>
      <c r="C149" s="216" t="s">
        <v>243</v>
      </c>
      <c r="D149" s="216" t="s">
        <v>124</v>
      </c>
      <c r="E149" s="217" t="s">
        <v>244</v>
      </c>
      <c r="F149" s="218" t="s">
        <v>245</v>
      </c>
      <c r="G149" s="219" t="s">
        <v>177</v>
      </c>
      <c r="H149" s="220">
        <v>32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39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128</v>
      </c>
      <c r="AT149" s="228" t="s">
        <v>124</v>
      </c>
      <c r="AU149" s="228" t="s">
        <v>82</v>
      </c>
      <c r="AY149" s="14" t="s">
        <v>122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128</v>
      </c>
      <c r="BM149" s="228" t="s">
        <v>246</v>
      </c>
    </row>
    <row r="150" s="2" customFormat="1">
      <c r="A150" s="35"/>
      <c r="B150" s="36"/>
      <c r="C150" s="37"/>
      <c r="D150" s="230" t="s">
        <v>130</v>
      </c>
      <c r="E150" s="37"/>
      <c r="F150" s="231" t="s">
        <v>247</v>
      </c>
      <c r="G150" s="37"/>
      <c r="H150" s="37"/>
      <c r="I150" s="232"/>
      <c r="J150" s="37"/>
      <c r="K150" s="37"/>
      <c r="L150" s="41"/>
      <c r="M150" s="233"/>
      <c r="N150" s="23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130</v>
      </c>
      <c r="AU150" s="14" t="s">
        <v>82</v>
      </c>
    </row>
    <row r="151" s="2" customFormat="1" ht="24.15" customHeight="1">
      <c r="A151" s="35"/>
      <c r="B151" s="36"/>
      <c r="C151" s="216" t="s">
        <v>248</v>
      </c>
      <c r="D151" s="216" t="s">
        <v>124</v>
      </c>
      <c r="E151" s="217" t="s">
        <v>249</v>
      </c>
      <c r="F151" s="218" t="s">
        <v>250</v>
      </c>
      <c r="G151" s="219" t="s">
        <v>127</v>
      </c>
      <c r="H151" s="220">
        <v>32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128</v>
      </c>
      <c r="AT151" s="228" t="s">
        <v>124</v>
      </c>
      <c r="AU151" s="228" t="s">
        <v>82</v>
      </c>
      <c r="AY151" s="14" t="s">
        <v>122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128</v>
      </c>
      <c r="BM151" s="228" t="s">
        <v>251</v>
      </c>
    </row>
    <row r="152" s="2" customFormat="1">
      <c r="A152" s="35"/>
      <c r="B152" s="36"/>
      <c r="C152" s="37"/>
      <c r="D152" s="230" t="s">
        <v>130</v>
      </c>
      <c r="E152" s="37"/>
      <c r="F152" s="231" t="s">
        <v>252</v>
      </c>
      <c r="G152" s="37"/>
      <c r="H152" s="37"/>
      <c r="I152" s="232"/>
      <c r="J152" s="37"/>
      <c r="K152" s="37"/>
      <c r="L152" s="41"/>
      <c r="M152" s="233"/>
      <c r="N152" s="234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130</v>
      </c>
      <c r="AU152" s="14" t="s">
        <v>82</v>
      </c>
    </row>
    <row r="153" s="2" customFormat="1" ht="16.5" customHeight="1">
      <c r="A153" s="35"/>
      <c r="B153" s="36"/>
      <c r="C153" s="240" t="s">
        <v>253</v>
      </c>
      <c r="D153" s="240" t="s">
        <v>180</v>
      </c>
      <c r="E153" s="241" t="s">
        <v>254</v>
      </c>
      <c r="F153" s="242" t="s">
        <v>255</v>
      </c>
      <c r="G153" s="243" t="s">
        <v>134</v>
      </c>
      <c r="H153" s="244">
        <v>3.2959999999999998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39</v>
      </c>
      <c r="O153" s="88"/>
      <c r="P153" s="226">
        <f>O153*H153</f>
        <v>0</v>
      </c>
      <c r="Q153" s="226">
        <v>0.20000000000000001</v>
      </c>
      <c r="R153" s="226">
        <f>Q153*H153</f>
        <v>0.65920000000000001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164</v>
      </c>
      <c r="AT153" s="228" t="s">
        <v>180</v>
      </c>
      <c r="AU153" s="228" t="s">
        <v>82</v>
      </c>
      <c r="AY153" s="14" t="s">
        <v>122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128</v>
      </c>
      <c r="BM153" s="228" t="s">
        <v>256</v>
      </c>
    </row>
    <row r="154" s="2" customFormat="1">
      <c r="A154" s="35"/>
      <c r="B154" s="36"/>
      <c r="C154" s="37"/>
      <c r="D154" s="230" t="s">
        <v>130</v>
      </c>
      <c r="E154" s="37"/>
      <c r="F154" s="231" t="s">
        <v>255</v>
      </c>
      <c r="G154" s="37"/>
      <c r="H154" s="37"/>
      <c r="I154" s="232"/>
      <c r="J154" s="37"/>
      <c r="K154" s="37"/>
      <c r="L154" s="41"/>
      <c r="M154" s="233"/>
      <c r="N154" s="234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130</v>
      </c>
      <c r="AU154" s="14" t="s">
        <v>82</v>
      </c>
    </row>
    <row r="155" s="2" customFormat="1" ht="16.5" customHeight="1">
      <c r="A155" s="35"/>
      <c r="B155" s="36"/>
      <c r="C155" s="216" t="s">
        <v>257</v>
      </c>
      <c r="D155" s="216" t="s">
        <v>124</v>
      </c>
      <c r="E155" s="217" t="s">
        <v>258</v>
      </c>
      <c r="F155" s="218" t="s">
        <v>259</v>
      </c>
      <c r="G155" s="219" t="s">
        <v>134</v>
      </c>
      <c r="H155" s="220">
        <v>25.600000000000001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39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128</v>
      </c>
      <c r="AT155" s="228" t="s">
        <v>124</v>
      </c>
      <c r="AU155" s="228" t="s">
        <v>82</v>
      </c>
      <c r="AY155" s="14" t="s">
        <v>122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128</v>
      </c>
      <c r="BM155" s="228" t="s">
        <v>260</v>
      </c>
    </row>
    <row r="156" s="2" customFormat="1">
      <c r="A156" s="35"/>
      <c r="B156" s="36"/>
      <c r="C156" s="37"/>
      <c r="D156" s="230" t="s">
        <v>130</v>
      </c>
      <c r="E156" s="37"/>
      <c r="F156" s="231" t="s">
        <v>261</v>
      </c>
      <c r="G156" s="37"/>
      <c r="H156" s="37"/>
      <c r="I156" s="232"/>
      <c r="J156" s="37"/>
      <c r="K156" s="37"/>
      <c r="L156" s="41"/>
      <c r="M156" s="233"/>
      <c r="N156" s="23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130</v>
      </c>
      <c r="AU156" s="14" t="s">
        <v>82</v>
      </c>
    </row>
    <row r="157" s="2" customFormat="1" ht="16.5" customHeight="1">
      <c r="A157" s="35"/>
      <c r="B157" s="36"/>
      <c r="C157" s="240" t="s">
        <v>7</v>
      </c>
      <c r="D157" s="240" t="s">
        <v>180</v>
      </c>
      <c r="E157" s="241" t="s">
        <v>262</v>
      </c>
      <c r="F157" s="242" t="s">
        <v>263</v>
      </c>
      <c r="G157" s="243" t="s">
        <v>134</v>
      </c>
      <c r="H157" s="244">
        <v>25.600000000000001</v>
      </c>
      <c r="I157" s="245"/>
      <c r="J157" s="246">
        <f>ROUND(I157*H157,2)</f>
        <v>0</v>
      </c>
      <c r="K157" s="247"/>
      <c r="L157" s="248"/>
      <c r="M157" s="249" t="s">
        <v>1</v>
      </c>
      <c r="N157" s="250" t="s">
        <v>39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164</v>
      </c>
      <c r="AT157" s="228" t="s">
        <v>180</v>
      </c>
      <c r="AU157" s="228" t="s">
        <v>82</v>
      </c>
      <c r="AY157" s="14" t="s">
        <v>122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128</v>
      </c>
      <c r="BM157" s="228" t="s">
        <v>264</v>
      </c>
    </row>
    <row r="158" s="2" customFormat="1">
      <c r="A158" s="35"/>
      <c r="B158" s="36"/>
      <c r="C158" s="37"/>
      <c r="D158" s="230" t="s">
        <v>130</v>
      </c>
      <c r="E158" s="37"/>
      <c r="F158" s="231" t="s">
        <v>263</v>
      </c>
      <c r="G158" s="37"/>
      <c r="H158" s="37"/>
      <c r="I158" s="232"/>
      <c r="J158" s="37"/>
      <c r="K158" s="37"/>
      <c r="L158" s="41"/>
      <c r="M158" s="233"/>
      <c r="N158" s="23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130</v>
      </c>
      <c r="AU158" s="14" t="s">
        <v>82</v>
      </c>
    </row>
    <row r="159" s="2" customFormat="1" ht="24.15" customHeight="1">
      <c r="A159" s="35"/>
      <c r="B159" s="36"/>
      <c r="C159" s="216" t="s">
        <v>265</v>
      </c>
      <c r="D159" s="216" t="s">
        <v>124</v>
      </c>
      <c r="E159" s="217" t="s">
        <v>266</v>
      </c>
      <c r="F159" s="218" t="s">
        <v>267</v>
      </c>
      <c r="G159" s="219" t="s">
        <v>205</v>
      </c>
      <c r="H159" s="220">
        <v>118.40000000000001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0.0010100000000000001</v>
      </c>
      <c r="R159" s="226">
        <f>Q159*H159</f>
        <v>0.11958400000000001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128</v>
      </c>
      <c r="AT159" s="228" t="s">
        <v>124</v>
      </c>
      <c r="AU159" s="228" t="s">
        <v>82</v>
      </c>
      <c r="AY159" s="14" t="s">
        <v>122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128</v>
      </c>
      <c r="BM159" s="228" t="s">
        <v>268</v>
      </c>
    </row>
    <row r="160" s="2" customFormat="1">
      <c r="A160" s="35"/>
      <c r="B160" s="36"/>
      <c r="C160" s="37"/>
      <c r="D160" s="230" t="s">
        <v>130</v>
      </c>
      <c r="E160" s="37"/>
      <c r="F160" s="231" t="s">
        <v>269</v>
      </c>
      <c r="G160" s="37"/>
      <c r="H160" s="37"/>
      <c r="I160" s="232"/>
      <c r="J160" s="37"/>
      <c r="K160" s="37"/>
      <c r="L160" s="41"/>
      <c r="M160" s="233"/>
      <c r="N160" s="234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130</v>
      </c>
      <c r="AU160" s="14" t="s">
        <v>82</v>
      </c>
    </row>
    <row r="161" s="2" customFormat="1" ht="24.15" customHeight="1">
      <c r="A161" s="35"/>
      <c r="B161" s="36"/>
      <c r="C161" s="240" t="s">
        <v>270</v>
      </c>
      <c r="D161" s="240" t="s">
        <v>180</v>
      </c>
      <c r="E161" s="241" t="s">
        <v>271</v>
      </c>
      <c r="F161" s="242" t="s">
        <v>272</v>
      </c>
      <c r="G161" s="243" t="s">
        <v>205</v>
      </c>
      <c r="H161" s="244">
        <v>118.40000000000001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39</v>
      </c>
      <c r="O161" s="88"/>
      <c r="P161" s="226">
        <f>O161*H161</f>
        <v>0</v>
      </c>
      <c r="Q161" s="226">
        <v>0.0012999999999999999</v>
      </c>
      <c r="R161" s="226">
        <f>Q161*H161</f>
        <v>0.15392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164</v>
      </c>
      <c r="AT161" s="228" t="s">
        <v>180</v>
      </c>
      <c r="AU161" s="228" t="s">
        <v>82</v>
      </c>
      <c r="AY161" s="14" t="s">
        <v>122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128</v>
      </c>
      <c r="BM161" s="228" t="s">
        <v>273</v>
      </c>
    </row>
    <row r="162" s="2" customFormat="1">
      <c r="A162" s="35"/>
      <c r="B162" s="36"/>
      <c r="C162" s="37"/>
      <c r="D162" s="230" t="s">
        <v>130</v>
      </c>
      <c r="E162" s="37"/>
      <c r="F162" s="231" t="s">
        <v>274</v>
      </c>
      <c r="G162" s="37"/>
      <c r="H162" s="37"/>
      <c r="I162" s="232"/>
      <c r="J162" s="37"/>
      <c r="K162" s="37"/>
      <c r="L162" s="41"/>
      <c r="M162" s="233"/>
      <c r="N162" s="234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130</v>
      </c>
      <c r="AU162" s="14" t="s">
        <v>82</v>
      </c>
    </row>
    <row r="163" s="2" customFormat="1" ht="24.15" customHeight="1">
      <c r="A163" s="35"/>
      <c r="B163" s="36"/>
      <c r="C163" s="216" t="s">
        <v>275</v>
      </c>
      <c r="D163" s="216" t="s">
        <v>124</v>
      </c>
      <c r="E163" s="217" t="s">
        <v>276</v>
      </c>
      <c r="F163" s="218" t="s">
        <v>277</v>
      </c>
      <c r="G163" s="219" t="s">
        <v>159</v>
      </c>
      <c r="H163" s="220">
        <v>4.0529999999999999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128</v>
      </c>
      <c r="AT163" s="228" t="s">
        <v>124</v>
      </c>
      <c r="AU163" s="228" t="s">
        <v>82</v>
      </c>
      <c r="AY163" s="14" t="s">
        <v>122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128</v>
      </c>
      <c r="BM163" s="228" t="s">
        <v>278</v>
      </c>
    </row>
    <row r="164" s="2" customFormat="1">
      <c r="A164" s="35"/>
      <c r="B164" s="36"/>
      <c r="C164" s="37"/>
      <c r="D164" s="230" t="s">
        <v>130</v>
      </c>
      <c r="E164" s="37"/>
      <c r="F164" s="231" t="s">
        <v>279</v>
      </c>
      <c r="G164" s="37"/>
      <c r="H164" s="37"/>
      <c r="I164" s="232"/>
      <c r="J164" s="37"/>
      <c r="K164" s="37"/>
      <c r="L164" s="41"/>
      <c r="M164" s="236"/>
      <c r="N164" s="237"/>
      <c r="O164" s="238"/>
      <c r="P164" s="238"/>
      <c r="Q164" s="238"/>
      <c r="R164" s="238"/>
      <c r="S164" s="238"/>
      <c r="T164" s="23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130</v>
      </c>
      <c r="AU164" s="14" t="s">
        <v>82</v>
      </c>
    </row>
    <row r="165" s="2" customFormat="1" ht="6.96" customHeight="1">
      <c r="A165" s="35"/>
      <c r="B165" s="63"/>
      <c r="C165" s="64"/>
      <c r="D165" s="64"/>
      <c r="E165" s="64"/>
      <c r="F165" s="64"/>
      <c r="G165" s="64"/>
      <c r="H165" s="64"/>
      <c r="I165" s="64"/>
      <c r="J165" s="64"/>
      <c r="K165" s="64"/>
      <c r="L165" s="41"/>
      <c r="M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</row>
  </sheetData>
  <sheetProtection sheet="1" autoFilter="0" formatColumns="0" formatRows="0" objects="1" scenarios="1" spinCount="100000" saltValue="WMEgomwwU0XP5PC5Cvqx/E9jUdyFF362Yx8wN/pipXP15UuOJUicTEs0XKyEaf5zIQ6HIARnZmE6FbyrByeWdA==" hashValue="xUxOMaw9led/130WoFOQxMJXQKbjQZYmaDVe8AmEuH6lsEq4udSnP+0ceMUe3yUADawMKIShOgfJx2gihQTqmA==" algorithmName="SHA-512" password="CC35"/>
  <autoFilter ref="C116:K16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hidden="1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Helštýn alej Valašské Meziříčí_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280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27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ROUND((SUM(BE116:BE151)),  2)</f>
        <v>0</v>
      </c>
      <c r="G33" s="35"/>
      <c r="H33" s="35"/>
      <c r="I33" s="152">
        <v>0.20999999999999999</v>
      </c>
      <c r="J33" s="151">
        <f>ROUND(((SUM(BE116:BE151))*I33),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40</v>
      </c>
      <c r="F34" s="151">
        <f>ROUND((SUM(BF116:BF151)),  2)</f>
        <v>0</v>
      </c>
      <c r="G34" s="35"/>
      <c r="H34" s="35"/>
      <c r="I34" s="152">
        <v>0.12</v>
      </c>
      <c r="J34" s="151">
        <f>ROUND(((SUM(BF116:BF151))*I34),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ROUND((SUM(BG116:BG151)),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ROUND((SUM(BH116:BH151)),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ROUND((SUM(BI116:BI151)),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Helštýn alej Valašské Meziříčí_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Z.03 - Trávníky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Valašské Meziříčí</v>
      </c>
      <c r="G89" s="37"/>
      <c r="H89" s="37"/>
      <c r="I89" s="29" t="s">
        <v>22</v>
      </c>
      <c r="J89" s="76" t="str">
        <f>IF(J12="","",J12)</f>
        <v>28. 4. 2024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hidden="1" s="2" customFormat="1" ht="21.84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/>
    <row r="100" hidden="1"/>
    <row r="101" hidden="1"/>
    <row r="102" s="2" customFormat="1" ht="6.96" customHeight="1">
      <c r="A102" s="35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24.96" customHeight="1">
      <c r="A103" s="35"/>
      <c r="B103" s="36"/>
      <c r="C103" s="20" t="s">
        <v>107</v>
      </c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12" customHeight="1">
      <c r="A105" s="35"/>
      <c r="B105" s="36"/>
      <c r="C105" s="29" t="s">
        <v>16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6.5" customHeight="1">
      <c r="A106" s="35"/>
      <c r="B106" s="36"/>
      <c r="C106" s="37"/>
      <c r="D106" s="37"/>
      <c r="E106" s="171" t="str">
        <f>E7</f>
        <v>Helštýn alej Valašské Meziříčí_</v>
      </c>
      <c r="F106" s="29"/>
      <c r="G106" s="29"/>
      <c r="H106" s="29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98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73" t="str">
        <f>E9</f>
        <v>Z.03 - Trávníky</v>
      </c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20</v>
      </c>
      <c r="D110" s="37"/>
      <c r="E110" s="37"/>
      <c r="F110" s="24" t="str">
        <f>F12</f>
        <v>Valašské Meziříčí</v>
      </c>
      <c r="G110" s="37"/>
      <c r="H110" s="37"/>
      <c r="I110" s="29" t="s">
        <v>22</v>
      </c>
      <c r="J110" s="76" t="str">
        <f>IF(J12="","",J12)</f>
        <v>28. 4. 2024</v>
      </c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5.15" customHeight="1">
      <c r="A112" s="35"/>
      <c r="B112" s="36"/>
      <c r="C112" s="29" t="s">
        <v>24</v>
      </c>
      <c r="D112" s="37"/>
      <c r="E112" s="37"/>
      <c r="F112" s="24" t="str">
        <f>E15</f>
        <v xml:space="preserve"> </v>
      </c>
      <c r="G112" s="37"/>
      <c r="H112" s="37"/>
      <c r="I112" s="29" t="s">
        <v>30</v>
      </c>
      <c r="J112" s="33" t="str">
        <f>E21</f>
        <v xml:space="preserve"> 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28</v>
      </c>
      <c r="D113" s="37"/>
      <c r="E113" s="37"/>
      <c r="F113" s="24" t="str">
        <f>IF(E18="","",E18)</f>
        <v>Vyplň údaj</v>
      </c>
      <c r="G113" s="37"/>
      <c r="H113" s="37"/>
      <c r="I113" s="29" t="s">
        <v>32</v>
      </c>
      <c r="J113" s="33" t="str">
        <f>E24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0.32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1" customFormat="1" ht="29.28" customHeight="1">
      <c r="A115" s="188"/>
      <c r="B115" s="189"/>
      <c r="C115" s="190" t="s">
        <v>108</v>
      </c>
      <c r="D115" s="191" t="s">
        <v>59</v>
      </c>
      <c r="E115" s="191" t="s">
        <v>55</v>
      </c>
      <c r="F115" s="191" t="s">
        <v>56</v>
      </c>
      <c r="G115" s="191" t="s">
        <v>109</v>
      </c>
      <c r="H115" s="191" t="s">
        <v>110</v>
      </c>
      <c r="I115" s="191" t="s">
        <v>111</v>
      </c>
      <c r="J115" s="192" t="s">
        <v>102</v>
      </c>
      <c r="K115" s="193" t="s">
        <v>112</v>
      </c>
      <c r="L115" s="194"/>
      <c r="M115" s="97" t="s">
        <v>1</v>
      </c>
      <c r="N115" s="98" t="s">
        <v>38</v>
      </c>
      <c r="O115" s="98" t="s">
        <v>113</v>
      </c>
      <c r="P115" s="98" t="s">
        <v>114</v>
      </c>
      <c r="Q115" s="98" t="s">
        <v>115</v>
      </c>
      <c r="R115" s="98" t="s">
        <v>116</v>
      </c>
      <c r="S115" s="98" t="s">
        <v>117</v>
      </c>
      <c r="T115" s="99" t="s">
        <v>118</v>
      </c>
      <c r="U115" s="188"/>
      <c r="V115" s="188"/>
      <c r="W115" s="188"/>
      <c r="X115" s="188"/>
      <c r="Y115" s="188"/>
      <c r="Z115" s="188"/>
      <c r="AA115" s="188"/>
      <c r="AB115" s="188"/>
      <c r="AC115" s="188"/>
      <c r="AD115" s="188"/>
      <c r="AE115" s="188"/>
    </row>
    <row r="116" s="2" customFormat="1" ht="22.8" customHeight="1">
      <c r="A116" s="35"/>
      <c r="B116" s="36"/>
      <c r="C116" s="104" t="s">
        <v>119</v>
      </c>
      <c r="D116" s="37"/>
      <c r="E116" s="37"/>
      <c r="F116" s="37"/>
      <c r="G116" s="37"/>
      <c r="H116" s="37"/>
      <c r="I116" s="37"/>
      <c r="J116" s="195">
        <f>BK116</f>
        <v>0</v>
      </c>
      <c r="K116" s="37"/>
      <c r="L116" s="41"/>
      <c r="M116" s="100"/>
      <c r="N116" s="196"/>
      <c r="O116" s="101"/>
      <c r="P116" s="197">
        <f>SUM(P117:P151)</f>
        <v>0</v>
      </c>
      <c r="Q116" s="101"/>
      <c r="R116" s="197">
        <f>SUM(R117:R151)</f>
        <v>0.034512000000000008</v>
      </c>
      <c r="S116" s="101"/>
      <c r="T116" s="198">
        <f>SUM(T117:T151)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4" t="s">
        <v>73</v>
      </c>
      <c r="AU116" s="14" t="s">
        <v>104</v>
      </c>
      <c r="BK116" s="199">
        <f>SUM(BK117:BK151)</f>
        <v>0</v>
      </c>
    </row>
    <row r="117" s="2" customFormat="1" ht="21.75" customHeight="1">
      <c r="A117" s="35"/>
      <c r="B117" s="36"/>
      <c r="C117" s="216" t="s">
        <v>228</v>
      </c>
      <c r="D117" s="216" t="s">
        <v>124</v>
      </c>
      <c r="E117" s="217" t="s">
        <v>281</v>
      </c>
      <c r="F117" s="218" t="s">
        <v>282</v>
      </c>
      <c r="G117" s="219" t="s">
        <v>127</v>
      </c>
      <c r="H117" s="220">
        <v>2645</v>
      </c>
      <c r="I117" s="221"/>
      <c r="J117" s="222">
        <f>ROUND(I117*H117,2)</f>
        <v>0</v>
      </c>
      <c r="K117" s="223"/>
      <c r="L117" s="41"/>
      <c r="M117" s="224" t="s">
        <v>1</v>
      </c>
      <c r="N117" s="225" t="s">
        <v>39</v>
      </c>
      <c r="O117" s="88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28" t="s">
        <v>128</v>
      </c>
      <c r="AT117" s="228" t="s">
        <v>124</v>
      </c>
      <c r="AU117" s="228" t="s">
        <v>74</v>
      </c>
      <c r="AY117" s="14" t="s">
        <v>122</v>
      </c>
      <c r="BE117" s="229">
        <f>IF(N117="základní",J117,0)</f>
        <v>0</v>
      </c>
      <c r="BF117" s="229">
        <f>IF(N117="snížená",J117,0)</f>
        <v>0</v>
      </c>
      <c r="BG117" s="229">
        <f>IF(N117="zákl. přenesená",J117,0)</f>
        <v>0</v>
      </c>
      <c r="BH117" s="229">
        <f>IF(N117="sníž. přenesená",J117,0)</f>
        <v>0</v>
      </c>
      <c r="BI117" s="229">
        <f>IF(N117="nulová",J117,0)</f>
        <v>0</v>
      </c>
      <c r="BJ117" s="14" t="s">
        <v>82</v>
      </c>
      <c r="BK117" s="229">
        <f>ROUND(I117*H117,2)</f>
        <v>0</v>
      </c>
      <c r="BL117" s="14" t="s">
        <v>128</v>
      </c>
      <c r="BM117" s="228" t="s">
        <v>283</v>
      </c>
    </row>
    <row r="118" s="2" customFormat="1">
      <c r="A118" s="35"/>
      <c r="B118" s="36"/>
      <c r="C118" s="37"/>
      <c r="D118" s="230" t="s">
        <v>130</v>
      </c>
      <c r="E118" s="37"/>
      <c r="F118" s="231" t="s">
        <v>284</v>
      </c>
      <c r="G118" s="37"/>
      <c r="H118" s="37"/>
      <c r="I118" s="232"/>
      <c r="J118" s="37"/>
      <c r="K118" s="37"/>
      <c r="L118" s="41"/>
      <c r="M118" s="233"/>
      <c r="N118" s="234"/>
      <c r="O118" s="88"/>
      <c r="P118" s="88"/>
      <c r="Q118" s="88"/>
      <c r="R118" s="88"/>
      <c r="S118" s="88"/>
      <c r="T118" s="89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130</v>
      </c>
      <c r="AU118" s="14" t="s">
        <v>74</v>
      </c>
    </row>
    <row r="119" s="2" customFormat="1" ht="21.75" customHeight="1">
      <c r="A119" s="35"/>
      <c r="B119" s="36"/>
      <c r="C119" s="216" t="s">
        <v>285</v>
      </c>
      <c r="D119" s="216" t="s">
        <v>124</v>
      </c>
      <c r="E119" s="217" t="s">
        <v>286</v>
      </c>
      <c r="F119" s="218" t="s">
        <v>287</v>
      </c>
      <c r="G119" s="219" t="s">
        <v>127</v>
      </c>
      <c r="H119" s="220">
        <v>2645</v>
      </c>
      <c r="I119" s="221"/>
      <c r="J119" s="222">
        <f>ROUND(I119*H119,2)</f>
        <v>0</v>
      </c>
      <c r="K119" s="223"/>
      <c r="L119" s="41"/>
      <c r="M119" s="224" t="s">
        <v>1</v>
      </c>
      <c r="N119" s="225" t="s">
        <v>39</v>
      </c>
      <c r="O119" s="88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128</v>
      </c>
      <c r="AT119" s="228" t="s">
        <v>124</v>
      </c>
      <c r="AU119" s="228" t="s">
        <v>74</v>
      </c>
      <c r="AY119" s="14" t="s">
        <v>122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82</v>
      </c>
      <c r="BK119" s="229">
        <f>ROUND(I119*H119,2)</f>
        <v>0</v>
      </c>
      <c r="BL119" s="14" t="s">
        <v>128</v>
      </c>
      <c r="BM119" s="228" t="s">
        <v>288</v>
      </c>
    </row>
    <row r="120" s="2" customFormat="1">
      <c r="A120" s="35"/>
      <c r="B120" s="36"/>
      <c r="C120" s="37"/>
      <c r="D120" s="230" t="s">
        <v>130</v>
      </c>
      <c r="E120" s="37"/>
      <c r="F120" s="231" t="s">
        <v>289</v>
      </c>
      <c r="G120" s="37"/>
      <c r="H120" s="37"/>
      <c r="I120" s="232"/>
      <c r="J120" s="37"/>
      <c r="K120" s="37"/>
      <c r="L120" s="41"/>
      <c r="M120" s="233"/>
      <c r="N120" s="23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130</v>
      </c>
      <c r="AU120" s="14" t="s">
        <v>74</v>
      </c>
    </row>
    <row r="121" s="2" customFormat="1" ht="24.15" customHeight="1">
      <c r="A121" s="35"/>
      <c r="B121" s="36"/>
      <c r="C121" s="216" t="s">
        <v>233</v>
      </c>
      <c r="D121" s="216" t="s">
        <v>124</v>
      </c>
      <c r="E121" s="217" t="s">
        <v>290</v>
      </c>
      <c r="F121" s="218" t="s">
        <v>291</v>
      </c>
      <c r="G121" s="219" t="s">
        <v>159</v>
      </c>
      <c r="H121" s="220">
        <v>0.010999999999999999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39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128</v>
      </c>
      <c r="AT121" s="228" t="s">
        <v>124</v>
      </c>
      <c r="AU121" s="228" t="s">
        <v>74</v>
      </c>
      <c r="AY121" s="14" t="s">
        <v>122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82</v>
      </c>
      <c r="BK121" s="229">
        <f>ROUND(I121*H121,2)</f>
        <v>0</v>
      </c>
      <c r="BL121" s="14" t="s">
        <v>128</v>
      </c>
      <c r="BM121" s="228" t="s">
        <v>292</v>
      </c>
    </row>
    <row r="122" s="2" customFormat="1">
      <c r="A122" s="35"/>
      <c r="B122" s="36"/>
      <c r="C122" s="37"/>
      <c r="D122" s="230" t="s">
        <v>130</v>
      </c>
      <c r="E122" s="37"/>
      <c r="F122" s="231" t="s">
        <v>293</v>
      </c>
      <c r="G122" s="37"/>
      <c r="H122" s="37"/>
      <c r="I122" s="232"/>
      <c r="J122" s="37"/>
      <c r="K122" s="37"/>
      <c r="L122" s="41"/>
      <c r="M122" s="233"/>
      <c r="N122" s="234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130</v>
      </c>
      <c r="AU122" s="14" t="s">
        <v>74</v>
      </c>
    </row>
    <row r="123" s="2" customFormat="1" ht="16.5" customHeight="1">
      <c r="A123" s="35"/>
      <c r="B123" s="36"/>
      <c r="C123" s="240" t="s">
        <v>239</v>
      </c>
      <c r="D123" s="240" t="s">
        <v>180</v>
      </c>
      <c r="E123" s="241" t="s">
        <v>294</v>
      </c>
      <c r="F123" s="242" t="s">
        <v>235</v>
      </c>
      <c r="G123" s="243" t="s">
        <v>236</v>
      </c>
      <c r="H123" s="244">
        <v>11.300000000000001</v>
      </c>
      <c r="I123" s="245"/>
      <c r="J123" s="246">
        <f>ROUND(I123*H123,2)</f>
        <v>0</v>
      </c>
      <c r="K123" s="247"/>
      <c r="L123" s="248"/>
      <c r="M123" s="249" t="s">
        <v>1</v>
      </c>
      <c r="N123" s="250" t="s">
        <v>39</v>
      </c>
      <c r="O123" s="88"/>
      <c r="P123" s="226">
        <f>O123*H123</f>
        <v>0</v>
      </c>
      <c r="Q123" s="226">
        <v>0.001</v>
      </c>
      <c r="R123" s="226">
        <f>Q123*H123</f>
        <v>0.011300000000000001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164</v>
      </c>
      <c r="AT123" s="228" t="s">
        <v>180</v>
      </c>
      <c r="AU123" s="228" t="s">
        <v>74</v>
      </c>
      <c r="AY123" s="14" t="s">
        <v>122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82</v>
      </c>
      <c r="BK123" s="229">
        <f>ROUND(I123*H123,2)</f>
        <v>0</v>
      </c>
      <c r="BL123" s="14" t="s">
        <v>128</v>
      </c>
      <c r="BM123" s="228" t="s">
        <v>295</v>
      </c>
    </row>
    <row r="124" s="2" customFormat="1">
      <c r="A124" s="35"/>
      <c r="B124" s="36"/>
      <c r="C124" s="37"/>
      <c r="D124" s="230" t="s">
        <v>130</v>
      </c>
      <c r="E124" s="37"/>
      <c r="F124" s="231" t="s">
        <v>235</v>
      </c>
      <c r="G124" s="37"/>
      <c r="H124" s="37"/>
      <c r="I124" s="232"/>
      <c r="J124" s="37"/>
      <c r="K124" s="37"/>
      <c r="L124" s="41"/>
      <c r="M124" s="233"/>
      <c r="N124" s="23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130</v>
      </c>
      <c r="AU124" s="14" t="s">
        <v>74</v>
      </c>
    </row>
    <row r="125" s="2" customFormat="1" ht="37.8" customHeight="1">
      <c r="A125" s="35"/>
      <c r="B125" s="36"/>
      <c r="C125" s="216" t="s">
        <v>82</v>
      </c>
      <c r="D125" s="216" t="s">
        <v>124</v>
      </c>
      <c r="E125" s="217" t="s">
        <v>296</v>
      </c>
      <c r="F125" s="218" t="s">
        <v>297</v>
      </c>
      <c r="G125" s="219" t="s">
        <v>127</v>
      </c>
      <c r="H125" s="220">
        <v>2645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39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128</v>
      </c>
      <c r="AT125" s="228" t="s">
        <v>124</v>
      </c>
      <c r="AU125" s="228" t="s">
        <v>74</v>
      </c>
      <c r="AY125" s="14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82</v>
      </c>
      <c r="BK125" s="229">
        <f>ROUND(I125*H125,2)</f>
        <v>0</v>
      </c>
      <c r="BL125" s="14" t="s">
        <v>128</v>
      </c>
      <c r="BM125" s="228" t="s">
        <v>298</v>
      </c>
    </row>
    <row r="126" s="2" customFormat="1">
      <c r="A126" s="35"/>
      <c r="B126" s="36"/>
      <c r="C126" s="37"/>
      <c r="D126" s="230" t="s">
        <v>130</v>
      </c>
      <c r="E126" s="37"/>
      <c r="F126" s="231" t="s">
        <v>299</v>
      </c>
      <c r="G126" s="37"/>
      <c r="H126" s="37"/>
      <c r="I126" s="232"/>
      <c r="J126" s="37"/>
      <c r="K126" s="37"/>
      <c r="L126" s="41"/>
      <c r="M126" s="233"/>
      <c r="N126" s="23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130</v>
      </c>
      <c r="AU126" s="14" t="s">
        <v>74</v>
      </c>
    </row>
    <row r="127" s="2" customFormat="1" ht="24.15" customHeight="1">
      <c r="A127" s="35"/>
      <c r="B127" s="36"/>
      <c r="C127" s="216" t="s">
        <v>84</v>
      </c>
      <c r="D127" s="216" t="s">
        <v>124</v>
      </c>
      <c r="E127" s="217" t="s">
        <v>300</v>
      </c>
      <c r="F127" s="218" t="s">
        <v>301</v>
      </c>
      <c r="G127" s="219" t="s">
        <v>127</v>
      </c>
      <c r="H127" s="220">
        <v>565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39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128</v>
      </c>
      <c r="AT127" s="228" t="s">
        <v>124</v>
      </c>
      <c r="AU127" s="228" t="s">
        <v>74</v>
      </c>
      <c r="AY127" s="14" t="s">
        <v>122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128</v>
      </c>
      <c r="BM127" s="228" t="s">
        <v>302</v>
      </c>
    </row>
    <row r="128" s="2" customFormat="1">
      <c r="A128" s="35"/>
      <c r="B128" s="36"/>
      <c r="C128" s="37"/>
      <c r="D128" s="230" t="s">
        <v>130</v>
      </c>
      <c r="E128" s="37"/>
      <c r="F128" s="231" t="s">
        <v>303</v>
      </c>
      <c r="G128" s="37"/>
      <c r="H128" s="37"/>
      <c r="I128" s="232"/>
      <c r="J128" s="37"/>
      <c r="K128" s="37"/>
      <c r="L128" s="41"/>
      <c r="M128" s="233"/>
      <c r="N128" s="23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130</v>
      </c>
      <c r="AU128" s="14" t="s">
        <v>74</v>
      </c>
    </row>
    <row r="129" s="2" customFormat="1" ht="16.5" customHeight="1">
      <c r="A129" s="35"/>
      <c r="B129" s="36"/>
      <c r="C129" s="240" t="s">
        <v>137</v>
      </c>
      <c r="D129" s="240" t="s">
        <v>180</v>
      </c>
      <c r="E129" s="241" t="s">
        <v>304</v>
      </c>
      <c r="F129" s="242" t="s">
        <v>305</v>
      </c>
      <c r="G129" s="243" t="s">
        <v>236</v>
      </c>
      <c r="H129" s="244">
        <v>16.949999999999999</v>
      </c>
      <c r="I129" s="245"/>
      <c r="J129" s="246">
        <f>ROUND(I129*H129,2)</f>
        <v>0</v>
      </c>
      <c r="K129" s="247"/>
      <c r="L129" s="248"/>
      <c r="M129" s="249" t="s">
        <v>1</v>
      </c>
      <c r="N129" s="250" t="s">
        <v>39</v>
      </c>
      <c r="O129" s="88"/>
      <c r="P129" s="226">
        <f>O129*H129</f>
        <v>0</v>
      </c>
      <c r="Q129" s="226">
        <v>0.001</v>
      </c>
      <c r="R129" s="226">
        <f>Q129*H129</f>
        <v>0.01695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164</v>
      </c>
      <c r="AT129" s="228" t="s">
        <v>180</v>
      </c>
      <c r="AU129" s="228" t="s">
        <v>74</v>
      </c>
      <c r="AY129" s="14" t="s">
        <v>122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128</v>
      </c>
      <c r="BM129" s="228" t="s">
        <v>306</v>
      </c>
    </row>
    <row r="130" s="2" customFormat="1">
      <c r="A130" s="35"/>
      <c r="B130" s="36"/>
      <c r="C130" s="37"/>
      <c r="D130" s="230" t="s">
        <v>130</v>
      </c>
      <c r="E130" s="37"/>
      <c r="F130" s="231" t="s">
        <v>305</v>
      </c>
      <c r="G130" s="37"/>
      <c r="H130" s="37"/>
      <c r="I130" s="232"/>
      <c r="J130" s="37"/>
      <c r="K130" s="37"/>
      <c r="L130" s="41"/>
      <c r="M130" s="233"/>
      <c r="N130" s="23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130</v>
      </c>
      <c r="AU130" s="14" t="s">
        <v>74</v>
      </c>
    </row>
    <row r="131" s="2" customFormat="1" ht="24.15" customHeight="1">
      <c r="A131" s="35"/>
      <c r="B131" s="36"/>
      <c r="C131" s="216" t="s">
        <v>128</v>
      </c>
      <c r="D131" s="216" t="s">
        <v>124</v>
      </c>
      <c r="E131" s="217" t="s">
        <v>307</v>
      </c>
      <c r="F131" s="218" t="s">
        <v>308</v>
      </c>
      <c r="G131" s="219" t="s">
        <v>127</v>
      </c>
      <c r="H131" s="220">
        <v>2080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128</v>
      </c>
      <c r="AT131" s="228" t="s">
        <v>124</v>
      </c>
      <c r="AU131" s="228" t="s">
        <v>74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128</v>
      </c>
      <c r="BM131" s="228" t="s">
        <v>309</v>
      </c>
    </row>
    <row r="132" s="2" customFormat="1">
      <c r="A132" s="35"/>
      <c r="B132" s="36"/>
      <c r="C132" s="37"/>
      <c r="D132" s="230" t="s">
        <v>130</v>
      </c>
      <c r="E132" s="37"/>
      <c r="F132" s="231" t="s">
        <v>310</v>
      </c>
      <c r="G132" s="37"/>
      <c r="H132" s="37"/>
      <c r="I132" s="232"/>
      <c r="J132" s="37"/>
      <c r="K132" s="37"/>
      <c r="L132" s="41"/>
      <c r="M132" s="233"/>
      <c r="N132" s="23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130</v>
      </c>
      <c r="AU132" s="14" t="s">
        <v>74</v>
      </c>
    </row>
    <row r="133" s="2" customFormat="1" ht="16.5" customHeight="1">
      <c r="A133" s="35"/>
      <c r="B133" s="36"/>
      <c r="C133" s="240" t="s">
        <v>146</v>
      </c>
      <c r="D133" s="240" t="s">
        <v>180</v>
      </c>
      <c r="E133" s="241" t="s">
        <v>311</v>
      </c>
      <c r="F133" s="242" t="s">
        <v>312</v>
      </c>
      <c r="G133" s="243" t="s">
        <v>236</v>
      </c>
      <c r="H133" s="244">
        <v>6.2400000000000002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39</v>
      </c>
      <c r="O133" s="88"/>
      <c r="P133" s="226">
        <f>O133*H133</f>
        <v>0</v>
      </c>
      <c r="Q133" s="226">
        <v>0.001</v>
      </c>
      <c r="R133" s="226">
        <f>Q133*H133</f>
        <v>0.0062400000000000008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164</v>
      </c>
      <c r="AT133" s="228" t="s">
        <v>180</v>
      </c>
      <c r="AU133" s="228" t="s">
        <v>74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128</v>
      </c>
      <c r="BM133" s="228" t="s">
        <v>313</v>
      </c>
    </row>
    <row r="134" s="2" customFormat="1">
      <c r="A134" s="35"/>
      <c r="B134" s="36"/>
      <c r="C134" s="37"/>
      <c r="D134" s="230" t="s">
        <v>130</v>
      </c>
      <c r="E134" s="37"/>
      <c r="F134" s="231" t="s">
        <v>314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130</v>
      </c>
      <c r="AU134" s="14" t="s">
        <v>74</v>
      </c>
    </row>
    <row r="135" s="2" customFormat="1" ht="21.75" customHeight="1">
      <c r="A135" s="35"/>
      <c r="B135" s="36"/>
      <c r="C135" s="216" t="s">
        <v>151</v>
      </c>
      <c r="D135" s="216" t="s">
        <v>124</v>
      </c>
      <c r="E135" s="217" t="s">
        <v>315</v>
      </c>
      <c r="F135" s="218" t="s">
        <v>316</v>
      </c>
      <c r="G135" s="219" t="s">
        <v>127</v>
      </c>
      <c r="H135" s="220">
        <v>2645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128</v>
      </c>
      <c r="AT135" s="228" t="s">
        <v>124</v>
      </c>
      <c r="AU135" s="228" t="s">
        <v>74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128</v>
      </c>
      <c r="BM135" s="228" t="s">
        <v>317</v>
      </c>
    </row>
    <row r="136" s="2" customFormat="1">
      <c r="A136" s="35"/>
      <c r="B136" s="36"/>
      <c r="C136" s="37"/>
      <c r="D136" s="230" t="s">
        <v>130</v>
      </c>
      <c r="E136" s="37"/>
      <c r="F136" s="231" t="s">
        <v>318</v>
      </c>
      <c r="G136" s="37"/>
      <c r="H136" s="37"/>
      <c r="I136" s="232"/>
      <c r="J136" s="37"/>
      <c r="K136" s="37"/>
      <c r="L136" s="41"/>
      <c r="M136" s="233"/>
      <c r="N136" s="23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130</v>
      </c>
      <c r="AU136" s="14" t="s">
        <v>74</v>
      </c>
    </row>
    <row r="137" s="2" customFormat="1">
      <c r="A137" s="35"/>
      <c r="B137" s="36"/>
      <c r="C137" s="37"/>
      <c r="D137" s="230" t="s">
        <v>162</v>
      </c>
      <c r="E137" s="37"/>
      <c r="F137" s="235" t="s">
        <v>319</v>
      </c>
      <c r="G137" s="37"/>
      <c r="H137" s="37"/>
      <c r="I137" s="232"/>
      <c r="J137" s="37"/>
      <c r="K137" s="37"/>
      <c r="L137" s="41"/>
      <c r="M137" s="233"/>
      <c r="N137" s="23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162</v>
      </c>
      <c r="AU137" s="14" t="s">
        <v>74</v>
      </c>
    </row>
    <row r="138" s="2" customFormat="1" ht="33" customHeight="1">
      <c r="A138" s="35"/>
      <c r="B138" s="36"/>
      <c r="C138" s="216" t="s">
        <v>156</v>
      </c>
      <c r="D138" s="216" t="s">
        <v>124</v>
      </c>
      <c r="E138" s="217" t="s">
        <v>320</v>
      </c>
      <c r="F138" s="218" t="s">
        <v>321</v>
      </c>
      <c r="G138" s="219" t="s">
        <v>127</v>
      </c>
      <c r="H138" s="220">
        <v>2645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128</v>
      </c>
      <c r="AT138" s="228" t="s">
        <v>124</v>
      </c>
      <c r="AU138" s="228" t="s">
        <v>74</v>
      </c>
      <c r="AY138" s="14" t="s">
        <v>122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128</v>
      </c>
      <c r="BM138" s="228" t="s">
        <v>322</v>
      </c>
    </row>
    <row r="139" s="2" customFormat="1">
      <c r="A139" s="35"/>
      <c r="B139" s="36"/>
      <c r="C139" s="37"/>
      <c r="D139" s="230" t="s">
        <v>130</v>
      </c>
      <c r="E139" s="37"/>
      <c r="F139" s="231" t="s">
        <v>323</v>
      </c>
      <c r="G139" s="37"/>
      <c r="H139" s="37"/>
      <c r="I139" s="232"/>
      <c r="J139" s="37"/>
      <c r="K139" s="37"/>
      <c r="L139" s="41"/>
      <c r="M139" s="233"/>
      <c r="N139" s="234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130</v>
      </c>
      <c r="AU139" s="14" t="s">
        <v>74</v>
      </c>
    </row>
    <row r="140" s="2" customFormat="1" ht="16.5" customHeight="1">
      <c r="A140" s="35"/>
      <c r="B140" s="36"/>
      <c r="C140" s="240" t="s">
        <v>164</v>
      </c>
      <c r="D140" s="240" t="s">
        <v>180</v>
      </c>
      <c r="E140" s="241" t="s">
        <v>324</v>
      </c>
      <c r="F140" s="242" t="s">
        <v>325</v>
      </c>
      <c r="G140" s="243" t="s">
        <v>225</v>
      </c>
      <c r="H140" s="244">
        <v>0.021999999999999999</v>
      </c>
      <c r="I140" s="245"/>
      <c r="J140" s="246">
        <f>ROUND(I140*H140,2)</f>
        <v>0</v>
      </c>
      <c r="K140" s="247"/>
      <c r="L140" s="248"/>
      <c r="M140" s="249" t="s">
        <v>1</v>
      </c>
      <c r="N140" s="250" t="s">
        <v>39</v>
      </c>
      <c r="O140" s="88"/>
      <c r="P140" s="226">
        <f>O140*H140</f>
        <v>0</v>
      </c>
      <c r="Q140" s="226">
        <v>0.001</v>
      </c>
      <c r="R140" s="226">
        <f>Q140*H140</f>
        <v>2.1999999999999999E-05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164</v>
      </c>
      <c r="AT140" s="228" t="s">
        <v>180</v>
      </c>
      <c r="AU140" s="228" t="s">
        <v>74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128</v>
      </c>
      <c r="BM140" s="228" t="s">
        <v>326</v>
      </c>
    </row>
    <row r="141" s="2" customFormat="1">
      <c r="A141" s="35"/>
      <c r="B141" s="36"/>
      <c r="C141" s="37"/>
      <c r="D141" s="230" t="s">
        <v>130</v>
      </c>
      <c r="E141" s="37"/>
      <c r="F141" s="231" t="s">
        <v>325</v>
      </c>
      <c r="G141" s="37"/>
      <c r="H141" s="37"/>
      <c r="I141" s="232"/>
      <c r="J141" s="37"/>
      <c r="K141" s="37"/>
      <c r="L141" s="41"/>
      <c r="M141" s="233"/>
      <c r="N141" s="234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130</v>
      </c>
      <c r="AU141" s="14" t="s">
        <v>74</v>
      </c>
    </row>
    <row r="142" s="2" customFormat="1" ht="16.5" customHeight="1">
      <c r="A142" s="35"/>
      <c r="B142" s="36"/>
      <c r="C142" s="216" t="s">
        <v>169</v>
      </c>
      <c r="D142" s="216" t="s">
        <v>124</v>
      </c>
      <c r="E142" s="217" t="s">
        <v>327</v>
      </c>
      <c r="F142" s="218" t="s">
        <v>328</v>
      </c>
      <c r="G142" s="219" t="s">
        <v>127</v>
      </c>
      <c r="H142" s="220">
        <v>2645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128</v>
      </c>
      <c r="AT142" s="228" t="s">
        <v>124</v>
      </c>
      <c r="AU142" s="228" t="s">
        <v>74</v>
      </c>
      <c r="AY142" s="14" t="s">
        <v>122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128</v>
      </c>
      <c r="BM142" s="228" t="s">
        <v>329</v>
      </c>
    </row>
    <row r="143" s="2" customFormat="1">
      <c r="A143" s="35"/>
      <c r="B143" s="36"/>
      <c r="C143" s="37"/>
      <c r="D143" s="230" t="s">
        <v>130</v>
      </c>
      <c r="E143" s="37"/>
      <c r="F143" s="231" t="s">
        <v>330</v>
      </c>
      <c r="G143" s="37"/>
      <c r="H143" s="37"/>
      <c r="I143" s="232"/>
      <c r="J143" s="37"/>
      <c r="K143" s="37"/>
      <c r="L143" s="41"/>
      <c r="M143" s="233"/>
      <c r="N143" s="234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130</v>
      </c>
      <c r="AU143" s="14" t="s">
        <v>74</v>
      </c>
    </row>
    <row r="144" s="2" customFormat="1" ht="24.15" customHeight="1">
      <c r="A144" s="35"/>
      <c r="B144" s="36"/>
      <c r="C144" s="216" t="s">
        <v>213</v>
      </c>
      <c r="D144" s="216" t="s">
        <v>124</v>
      </c>
      <c r="E144" s="217" t="s">
        <v>331</v>
      </c>
      <c r="F144" s="218" t="s">
        <v>332</v>
      </c>
      <c r="G144" s="219" t="s">
        <v>127</v>
      </c>
      <c r="H144" s="220">
        <v>1130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128</v>
      </c>
      <c r="AT144" s="228" t="s">
        <v>124</v>
      </c>
      <c r="AU144" s="228" t="s">
        <v>74</v>
      </c>
      <c r="AY144" s="14" t="s">
        <v>122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128</v>
      </c>
      <c r="BM144" s="228" t="s">
        <v>333</v>
      </c>
    </row>
    <row r="145" s="2" customFormat="1">
      <c r="A145" s="35"/>
      <c r="B145" s="36"/>
      <c r="C145" s="37"/>
      <c r="D145" s="230" t="s">
        <v>130</v>
      </c>
      <c r="E145" s="37"/>
      <c r="F145" s="231" t="s">
        <v>334</v>
      </c>
      <c r="G145" s="37"/>
      <c r="H145" s="37"/>
      <c r="I145" s="232"/>
      <c r="J145" s="37"/>
      <c r="K145" s="37"/>
      <c r="L145" s="41"/>
      <c r="M145" s="233"/>
      <c r="N145" s="234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130</v>
      </c>
      <c r="AU145" s="14" t="s">
        <v>74</v>
      </c>
    </row>
    <row r="146" s="2" customFormat="1">
      <c r="A146" s="35"/>
      <c r="B146" s="36"/>
      <c r="C146" s="37"/>
      <c r="D146" s="230" t="s">
        <v>162</v>
      </c>
      <c r="E146" s="37"/>
      <c r="F146" s="235" t="s">
        <v>335</v>
      </c>
      <c r="G146" s="37"/>
      <c r="H146" s="37"/>
      <c r="I146" s="232"/>
      <c r="J146" s="37"/>
      <c r="K146" s="37"/>
      <c r="L146" s="41"/>
      <c r="M146" s="233"/>
      <c r="N146" s="234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162</v>
      </c>
      <c r="AU146" s="14" t="s">
        <v>74</v>
      </c>
    </row>
    <row r="147" s="2" customFormat="1" ht="24.15" customHeight="1">
      <c r="A147" s="35"/>
      <c r="B147" s="36"/>
      <c r="C147" s="216" t="s">
        <v>218</v>
      </c>
      <c r="D147" s="216" t="s">
        <v>124</v>
      </c>
      <c r="E147" s="217" t="s">
        <v>336</v>
      </c>
      <c r="F147" s="218" t="s">
        <v>337</v>
      </c>
      <c r="G147" s="219" t="s">
        <v>127</v>
      </c>
      <c r="H147" s="220">
        <v>4725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128</v>
      </c>
      <c r="AT147" s="228" t="s">
        <v>124</v>
      </c>
      <c r="AU147" s="228" t="s">
        <v>74</v>
      </c>
      <c r="AY147" s="14" t="s">
        <v>122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128</v>
      </c>
      <c r="BM147" s="228" t="s">
        <v>338</v>
      </c>
    </row>
    <row r="148" s="2" customFormat="1">
      <c r="A148" s="35"/>
      <c r="B148" s="36"/>
      <c r="C148" s="37"/>
      <c r="D148" s="230" t="s">
        <v>130</v>
      </c>
      <c r="E148" s="37"/>
      <c r="F148" s="231" t="s">
        <v>339</v>
      </c>
      <c r="G148" s="37"/>
      <c r="H148" s="37"/>
      <c r="I148" s="232"/>
      <c r="J148" s="37"/>
      <c r="K148" s="37"/>
      <c r="L148" s="41"/>
      <c r="M148" s="233"/>
      <c r="N148" s="23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130</v>
      </c>
      <c r="AU148" s="14" t="s">
        <v>74</v>
      </c>
    </row>
    <row r="149" s="2" customFormat="1">
      <c r="A149" s="35"/>
      <c r="B149" s="36"/>
      <c r="C149" s="37"/>
      <c r="D149" s="230" t="s">
        <v>162</v>
      </c>
      <c r="E149" s="37"/>
      <c r="F149" s="235" t="s">
        <v>335</v>
      </c>
      <c r="G149" s="37"/>
      <c r="H149" s="37"/>
      <c r="I149" s="232"/>
      <c r="J149" s="37"/>
      <c r="K149" s="37"/>
      <c r="L149" s="41"/>
      <c r="M149" s="233"/>
      <c r="N149" s="234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162</v>
      </c>
      <c r="AU149" s="14" t="s">
        <v>74</v>
      </c>
    </row>
    <row r="150" s="2" customFormat="1" ht="24.15" customHeight="1">
      <c r="A150" s="35"/>
      <c r="B150" s="36"/>
      <c r="C150" s="216" t="s">
        <v>8</v>
      </c>
      <c r="D150" s="216" t="s">
        <v>124</v>
      </c>
      <c r="E150" s="217" t="s">
        <v>276</v>
      </c>
      <c r="F150" s="218" t="s">
        <v>277</v>
      </c>
      <c r="G150" s="219" t="s">
        <v>159</v>
      </c>
      <c r="H150" s="220">
        <v>0.035000000000000003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39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128</v>
      </c>
      <c r="AT150" s="228" t="s">
        <v>124</v>
      </c>
      <c r="AU150" s="228" t="s">
        <v>74</v>
      </c>
      <c r="AY150" s="14" t="s">
        <v>122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128</v>
      </c>
      <c r="BM150" s="228" t="s">
        <v>340</v>
      </c>
    </row>
    <row r="151" s="2" customFormat="1">
      <c r="A151" s="35"/>
      <c r="B151" s="36"/>
      <c r="C151" s="37"/>
      <c r="D151" s="230" t="s">
        <v>130</v>
      </c>
      <c r="E151" s="37"/>
      <c r="F151" s="231" t="s">
        <v>341</v>
      </c>
      <c r="G151" s="37"/>
      <c r="H151" s="37"/>
      <c r="I151" s="232"/>
      <c r="J151" s="37"/>
      <c r="K151" s="37"/>
      <c r="L151" s="41"/>
      <c r="M151" s="236"/>
      <c r="N151" s="237"/>
      <c r="O151" s="238"/>
      <c r="P151" s="238"/>
      <c r="Q151" s="238"/>
      <c r="R151" s="238"/>
      <c r="S151" s="238"/>
      <c r="T151" s="23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130</v>
      </c>
      <c r="AU151" s="14" t="s">
        <v>74</v>
      </c>
    </row>
    <row r="152" s="2" customFormat="1" ht="6.96" customHeight="1">
      <c r="A152" s="35"/>
      <c r="B152" s="63"/>
      <c r="C152" s="64"/>
      <c r="D152" s="64"/>
      <c r="E152" s="64"/>
      <c r="F152" s="64"/>
      <c r="G152" s="64"/>
      <c r="H152" s="64"/>
      <c r="I152" s="64"/>
      <c r="J152" s="64"/>
      <c r="K152" s="64"/>
      <c r="L152" s="41"/>
      <c r="M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</row>
  </sheetData>
  <sheetProtection sheet="1" autoFilter="0" formatColumns="0" formatRows="0" objects="1" scenarios="1" spinCount="100000" saltValue="nq9JnAFkXWAmdllh4SoJLOwepvP05CiEP5uJDEs/xbjpYa9+ibBp2HqVnWJLO5H4jd1oBEXlWOp9Pu5fyieckg==" hashValue="93LiJo9nKe/Sk2BbZTgEtcxE+XES6LvUkQf8zRBfB/1zwLfknAAmfS90GUdu6eVDtQWy5ChPSWr8EKYJ/SLiPA==" algorithmName="SHA-512" password="CC35"/>
  <autoFilter ref="C115:K151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hidden="1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Helštýn alej Valašské Meziříčí_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342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343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">
        <v>344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ROUND((SUM(BE117:BE125)),  2)</f>
        <v>0</v>
      </c>
      <c r="G33" s="35"/>
      <c r="H33" s="35"/>
      <c r="I33" s="152">
        <v>0.20999999999999999</v>
      </c>
      <c r="J33" s="151">
        <f>ROUND(((SUM(BE117:BE125))*I33),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40</v>
      </c>
      <c r="F34" s="151">
        <f>ROUND((SUM(BF117:BF125)),  2)</f>
        <v>0</v>
      </c>
      <c r="G34" s="35"/>
      <c r="H34" s="35"/>
      <c r="I34" s="152">
        <v>0.12</v>
      </c>
      <c r="J34" s="151">
        <f>ROUND(((SUM(BF117:BF125))*I34),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ROUND((SUM(BG117:BG125)),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ROUND((SUM(BH117:BH125)),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ROUND((SUM(BI117:BI125)),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Helštýn alej Valašské Meziříčí_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Z.05 - Následná péče - 1. rok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Valašské Meziříčí</v>
      </c>
      <c r="G89" s="37"/>
      <c r="H89" s="37"/>
      <c r="I89" s="29" t="s">
        <v>22</v>
      </c>
      <c r="J89" s="76" t="str">
        <f>IF(J12="","",J12)</f>
        <v>28. 4. 2024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25.6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Mgr. Petra Šoborová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hidden="1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107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Helštýn alej Valašské Meziříčí_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98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Z.05 - Následná péče - 1. rok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Valašské Meziříčí</v>
      </c>
      <c r="G111" s="37"/>
      <c r="H111" s="37"/>
      <c r="I111" s="29" t="s">
        <v>22</v>
      </c>
      <c r="J111" s="76" t="str">
        <f>IF(J12="","",J12)</f>
        <v>28. 4. 2024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30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5.6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32</v>
      </c>
      <c r="J114" s="33" t="str">
        <f>E24</f>
        <v>Ing. Mgr. Petra Šoborová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108</v>
      </c>
      <c r="D116" s="191" t="s">
        <v>59</v>
      </c>
      <c r="E116" s="191" t="s">
        <v>55</v>
      </c>
      <c r="F116" s="191" t="s">
        <v>56</v>
      </c>
      <c r="G116" s="191" t="s">
        <v>109</v>
      </c>
      <c r="H116" s="191" t="s">
        <v>110</v>
      </c>
      <c r="I116" s="191" t="s">
        <v>111</v>
      </c>
      <c r="J116" s="192" t="s">
        <v>102</v>
      </c>
      <c r="K116" s="193" t="s">
        <v>112</v>
      </c>
      <c r="L116" s="194"/>
      <c r="M116" s="97" t="s">
        <v>1</v>
      </c>
      <c r="N116" s="98" t="s">
        <v>38</v>
      </c>
      <c r="O116" s="98" t="s">
        <v>113</v>
      </c>
      <c r="P116" s="98" t="s">
        <v>114</v>
      </c>
      <c r="Q116" s="98" t="s">
        <v>115</v>
      </c>
      <c r="R116" s="98" t="s">
        <v>116</v>
      </c>
      <c r="S116" s="98" t="s">
        <v>117</v>
      </c>
      <c r="T116" s="99" t="s">
        <v>118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119</v>
      </c>
      <c r="D117" s="37"/>
      <c r="E117" s="37"/>
      <c r="F117" s="37"/>
      <c r="G117" s="37"/>
      <c r="H117" s="37"/>
      <c r="I117" s="37"/>
      <c r="J117" s="195">
        <f>BK117</f>
        <v>0</v>
      </c>
      <c r="K117" s="37"/>
      <c r="L117" s="41"/>
      <c r="M117" s="100"/>
      <c r="N117" s="196"/>
      <c r="O117" s="101"/>
      <c r="P117" s="197">
        <f>P118</f>
        <v>0</v>
      </c>
      <c r="Q117" s="101"/>
      <c r="R117" s="197">
        <f>R118</f>
        <v>0</v>
      </c>
      <c r="S117" s="101"/>
      <c r="T117" s="19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73</v>
      </c>
      <c r="AU117" s="14" t="s">
        <v>104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73</v>
      </c>
      <c r="E118" s="203" t="s">
        <v>120</v>
      </c>
      <c r="F118" s="203" t="s">
        <v>121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SUM(P119:P125)</f>
        <v>0</v>
      </c>
      <c r="Q118" s="208"/>
      <c r="R118" s="209">
        <f>SUM(R119:R125)</f>
        <v>0</v>
      </c>
      <c r="S118" s="208"/>
      <c r="T118" s="210">
        <f>SUM(T119:T125)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82</v>
      </c>
      <c r="AT118" s="212" t="s">
        <v>73</v>
      </c>
      <c r="AU118" s="212" t="s">
        <v>74</v>
      </c>
      <c r="AY118" s="211" t="s">
        <v>122</v>
      </c>
      <c r="BK118" s="213">
        <f>SUM(BK119:BK125)</f>
        <v>0</v>
      </c>
    </row>
    <row r="119" s="2" customFormat="1" ht="16.5" customHeight="1">
      <c r="A119" s="35"/>
      <c r="B119" s="36"/>
      <c r="C119" s="216" t="s">
        <v>137</v>
      </c>
      <c r="D119" s="216" t="s">
        <v>124</v>
      </c>
      <c r="E119" s="217" t="s">
        <v>258</v>
      </c>
      <c r="F119" s="218" t="s">
        <v>259</v>
      </c>
      <c r="G119" s="219" t="s">
        <v>134</v>
      </c>
      <c r="H119" s="220">
        <v>16</v>
      </c>
      <c r="I119" s="221"/>
      <c r="J119" s="222">
        <f>ROUND(I119*H119,2)</f>
        <v>0</v>
      </c>
      <c r="K119" s="223"/>
      <c r="L119" s="41"/>
      <c r="M119" s="224" t="s">
        <v>1</v>
      </c>
      <c r="N119" s="225" t="s">
        <v>39</v>
      </c>
      <c r="O119" s="88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128</v>
      </c>
      <c r="AT119" s="228" t="s">
        <v>124</v>
      </c>
      <c r="AU119" s="228" t="s">
        <v>82</v>
      </c>
      <c r="AY119" s="14" t="s">
        <v>122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82</v>
      </c>
      <c r="BK119" s="229">
        <f>ROUND(I119*H119,2)</f>
        <v>0</v>
      </c>
      <c r="BL119" s="14" t="s">
        <v>128</v>
      </c>
      <c r="BM119" s="228" t="s">
        <v>345</v>
      </c>
    </row>
    <row r="120" s="2" customFormat="1">
      <c r="A120" s="35"/>
      <c r="B120" s="36"/>
      <c r="C120" s="37"/>
      <c r="D120" s="230" t="s">
        <v>130</v>
      </c>
      <c r="E120" s="37"/>
      <c r="F120" s="231" t="s">
        <v>346</v>
      </c>
      <c r="G120" s="37"/>
      <c r="H120" s="37"/>
      <c r="I120" s="232"/>
      <c r="J120" s="37"/>
      <c r="K120" s="37"/>
      <c r="L120" s="41"/>
      <c r="M120" s="233"/>
      <c r="N120" s="23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130</v>
      </c>
      <c r="AU120" s="14" t="s">
        <v>82</v>
      </c>
    </row>
    <row r="121" s="2" customFormat="1" ht="16.5" customHeight="1">
      <c r="A121" s="35"/>
      <c r="B121" s="36"/>
      <c r="C121" s="240" t="s">
        <v>128</v>
      </c>
      <c r="D121" s="240" t="s">
        <v>180</v>
      </c>
      <c r="E121" s="241" t="s">
        <v>262</v>
      </c>
      <c r="F121" s="242" t="s">
        <v>263</v>
      </c>
      <c r="G121" s="243" t="s">
        <v>134</v>
      </c>
      <c r="H121" s="244">
        <v>16</v>
      </c>
      <c r="I121" s="245"/>
      <c r="J121" s="246">
        <f>ROUND(I121*H121,2)</f>
        <v>0</v>
      </c>
      <c r="K121" s="247"/>
      <c r="L121" s="248"/>
      <c r="M121" s="249" t="s">
        <v>1</v>
      </c>
      <c r="N121" s="250" t="s">
        <v>39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164</v>
      </c>
      <c r="AT121" s="228" t="s">
        <v>180</v>
      </c>
      <c r="AU121" s="228" t="s">
        <v>82</v>
      </c>
      <c r="AY121" s="14" t="s">
        <v>122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82</v>
      </c>
      <c r="BK121" s="229">
        <f>ROUND(I121*H121,2)</f>
        <v>0</v>
      </c>
      <c r="BL121" s="14" t="s">
        <v>128</v>
      </c>
      <c r="BM121" s="228" t="s">
        <v>347</v>
      </c>
    </row>
    <row r="122" s="2" customFormat="1">
      <c r="A122" s="35"/>
      <c r="B122" s="36"/>
      <c r="C122" s="37"/>
      <c r="D122" s="230" t="s">
        <v>130</v>
      </c>
      <c r="E122" s="37"/>
      <c r="F122" s="231" t="s">
        <v>263</v>
      </c>
      <c r="G122" s="37"/>
      <c r="H122" s="37"/>
      <c r="I122" s="232"/>
      <c r="J122" s="37"/>
      <c r="K122" s="37"/>
      <c r="L122" s="41"/>
      <c r="M122" s="233"/>
      <c r="N122" s="234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130</v>
      </c>
      <c r="AU122" s="14" t="s">
        <v>82</v>
      </c>
    </row>
    <row r="123" s="2" customFormat="1">
      <c r="A123" s="35"/>
      <c r="B123" s="36"/>
      <c r="C123" s="37"/>
      <c r="D123" s="230" t="s">
        <v>162</v>
      </c>
      <c r="E123" s="37"/>
      <c r="F123" s="235" t="s">
        <v>348</v>
      </c>
      <c r="G123" s="37"/>
      <c r="H123" s="37"/>
      <c r="I123" s="232"/>
      <c r="J123" s="37"/>
      <c r="K123" s="37"/>
      <c r="L123" s="41"/>
      <c r="M123" s="233"/>
      <c r="N123" s="234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162</v>
      </c>
      <c r="AU123" s="14" t="s">
        <v>82</v>
      </c>
    </row>
    <row r="124" s="2" customFormat="1" ht="21.75" customHeight="1">
      <c r="A124" s="35"/>
      <c r="B124" s="36"/>
      <c r="C124" s="216" t="s">
        <v>146</v>
      </c>
      <c r="D124" s="216" t="s">
        <v>124</v>
      </c>
      <c r="E124" s="217" t="s">
        <v>349</v>
      </c>
      <c r="F124" s="218" t="s">
        <v>350</v>
      </c>
      <c r="G124" s="219" t="s">
        <v>134</v>
      </c>
      <c r="H124" s="220">
        <v>16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39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128</v>
      </c>
      <c r="AT124" s="228" t="s">
        <v>124</v>
      </c>
      <c r="AU124" s="228" t="s">
        <v>82</v>
      </c>
      <c r="AY124" s="14" t="s">
        <v>122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82</v>
      </c>
      <c r="BK124" s="229">
        <f>ROUND(I124*H124,2)</f>
        <v>0</v>
      </c>
      <c r="BL124" s="14" t="s">
        <v>128</v>
      </c>
      <c r="BM124" s="228" t="s">
        <v>351</v>
      </c>
    </row>
    <row r="125" s="2" customFormat="1">
      <c r="A125" s="35"/>
      <c r="B125" s="36"/>
      <c r="C125" s="37"/>
      <c r="D125" s="230" t="s">
        <v>130</v>
      </c>
      <c r="E125" s="37"/>
      <c r="F125" s="231" t="s">
        <v>352</v>
      </c>
      <c r="G125" s="37"/>
      <c r="H125" s="37"/>
      <c r="I125" s="232"/>
      <c r="J125" s="37"/>
      <c r="K125" s="37"/>
      <c r="L125" s="41"/>
      <c r="M125" s="236"/>
      <c r="N125" s="237"/>
      <c r="O125" s="238"/>
      <c r="P125" s="238"/>
      <c r="Q125" s="238"/>
      <c r="R125" s="238"/>
      <c r="S125" s="238"/>
      <c r="T125" s="23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130</v>
      </c>
      <c r="AU125" s="14" t="s">
        <v>82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nT9EzTCnmRy9h7ISy2N+xZFQLnGyqW6RkESdD+dYtERxFecxgJz5pFwMmXVEB6GYodPbNm4x8KQrhsDU4dpdNA==" hashValue="FmdZRC8vcjGPPLJ44rY0WVdkr5ZRPhPByo/HjI1fq6wPjo2vDRh2eZw3dn/IxwuB1zrw1oYETYpAw+yYhdEUCw==" algorithmName="SHA-512" password="CC35"/>
  <autoFilter ref="C116:K12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hidden="1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hidden="1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7" t="s">
        <v>16</v>
      </c>
      <c r="L6" s="17"/>
    </row>
    <row r="7" hidden="1" s="1" customFormat="1" ht="16.5" customHeight="1">
      <c r="B7" s="17"/>
      <c r="E7" s="138" t="str">
        <f>'Rekapitulace stavby'!K6</f>
        <v>Helštýn alej Valašské Meziříčí_</v>
      </c>
      <c r="F7" s="137"/>
      <c r="G7" s="137"/>
      <c r="H7" s="137"/>
      <c r="L7" s="17"/>
    </row>
    <row r="8" hidden="1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39" t="s">
        <v>353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28. 4. 2024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27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27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343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0" t="s">
        <v>344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ROUND((SUM(BE117:BE141)),  2)</f>
        <v>0</v>
      </c>
      <c r="G33" s="35"/>
      <c r="H33" s="35"/>
      <c r="I33" s="152">
        <v>0.20999999999999999</v>
      </c>
      <c r="J33" s="151">
        <f>ROUND(((SUM(BE117:BE141))*I33),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7" t="s">
        <v>40</v>
      </c>
      <c r="F34" s="151">
        <f>ROUND((SUM(BF117:BF141)),  2)</f>
        <v>0</v>
      </c>
      <c r="G34" s="35"/>
      <c r="H34" s="35"/>
      <c r="I34" s="152">
        <v>0.12</v>
      </c>
      <c r="J34" s="151">
        <f>ROUND(((SUM(BF117:BF141))*I34),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ROUND((SUM(BG117:BG141)),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ROUND((SUM(BH117:BH141)),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ROUND((SUM(BI117:BI141)),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71" t="str">
        <f>E7</f>
        <v>Helštýn alej Valašské Meziříčí_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Z.06 - Následná péče - 2. rok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Valašské Meziříčí</v>
      </c>
      <c r="G89" s="37"/>
      <c r="H89" s="37"/>
      <c r="I89" s="29" t="s">
        <v>22</v>
      </c>
      <c r="J89" s="76" t="str">
        <f>IF(J12="","",J12)</f>
        <v>28. 4. 2024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25.6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Ing. Mgr. Petra Šoborová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hidden="1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hidden="1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/>
    <row r="101" hidden="1"/>
    <row r="102" hidden="1"/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107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Helštýn alej Valašské Meziříčí_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98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Z.06 - Následná péče - 2. rok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Valašské Meziříčí</v>
      </c>
      <c r="G111" s="37"/>
      <c r="H111" s="37"/>
      <c r="I111" s="29" t="s">
        <v>22</v>
      </c>
      <c r="J111" s="76" t="str">
        <f>IF(J12="","",J12)</f>
        <v>28. 4. 2024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30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5.6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29" t="s">
        <v>32</v>
      </c>
      <c r="J114" s="33" t="str">
        <f>E24</f>
        <v>Ing. Mgr. Petra Šoborová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8"/>
      <c r="B116" s="189"/>
      <c r="C116" s="190" t="s">
        <v>108</v>
      </c>
      <c r="D116" s="191" t="s">
        <v>59</v>
      </c>
      <c r="E116" s="191" t="s">
        <v>55</v>
      </c>
      <c r="F116" s="191" t="s">
        <v>56</v>
      </c>
      <c r="G116" s="191" t="s">
        <v>109</v>
      </c>
      <c r="H116" s="191" t="s">
        <v>110</v>
      </c>
      <c r="I116" s="191" t="s">
        <v>111</v>
      </c>
      <c r="J116" s="192" t="s">
        <v>102</v>
      </c>
      <c r="K116" s="193" t="s">
        <v>112</v>
      </c>
      <c r="L116" s="194"/>
      <c r="M116" s="97" t="s">
        <v>1</v>
      </c>
      <c r="N116" s="98" t="s">
        <v>38</v>
      </c>
      <c r="O116" s="98" t="s">
        <v>113</v>
      </c>
      <c r="P116" s="98" t="s">
        <v>114</v>
      </c>
      <c r="Q116" s="98" t="s">
        <v>115</v>
      </c>
      <c r="R116" s="98" t="s">
        <v>116</v>
      </c>
      <c r="S116" s="98" t="s">
        <v>117</v>
      </c>
      <c r="T116" s="99" t="s">
        <v>118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35"/>
      <c r="B117" s="36"/>
      <c r="C117" s="104" t="s">
        <v>119</v>
      </c>
      <c r="D117" s="37"/>
      <c r="E117" s="37"/>
      <c r="F117" s="37"/>
      <c r="G117" s="37"/>
      <c r="H117" s="37"/>
      <c r="I117" s="37"/>
      <c r="J117" s="195">
        <f>BK117</f>
        <v>0</v>
      </c>
      <c r="K117" s="37"/>
      <c r="L117" s="41"/>
      <c r="M117" s="100"/>
      <c r="N117" s="196"/>
      <c r="O117" s="101"/>
      <c r="P117" s="197">
        <f>P118</f>
        <v>0</v>
      </c>
      <c r="Q117" s="101"/>
      <c r="R117" s="197">
        <f>R118</f>
        <v>2.0294399999999997</v>
      </c>
      <c r="S117" s="101"/>
      <c r="T117" s="19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73</v>
      </c>
      <c r="AU117" s="14" t="s">
        <v>104</v>
      </c>
      <c r="BK117" s="199">
        <f>BK118</f>
        <v>0</v>
      </c>
    </row>
    <row r="118" s="12" customFormat="1" ht="25.92" customHeight="1">
      <c r="A118" s="12"/>
      <c r="B118" s="200"/>
      <c r="C118" s="201"/>
      <c r="D118" s="202" t="s">
        <v>73</v>
      </c>
      <c r="E118" s="203" t="s">
        <v>120</v>
      </c>
      <c r="F118" s="203" t="s">
        <v>121</v>
      </c>
      <c r="G118" s="201"/>
      <c r="H118" s="201"/>
      <c r="I118" s="204"/>
      <c r="J118" s="205">
        <f>BK118</f>
        <v>0</v>
      </c>
      <c r="K118" s="201"/>
      <c r="L118" s="206"/>
      <c r="M118" s="207"/>
      <c r="N118" s="208"/>
      <c r="O118" s="208"/>
      <c r="P118" s="209">
        <f>SUM(P119:P141)</f>
        <v>0</v>
      </c>
      <c r="Q118" s="208"/>
      <c r="R118" s="209">
        <f>SUM(R119:R141)</f>
        <v>2.0294399999999997</v>
      </c>
      <c r="S118" s="208"/>
      <c r="T118" s="210">
        <f>SUM(T119:T141)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1" t="s">
        <v>82</v>
      </c>
      <c r="AT118" s="212" t="s">
        <v>73</v>
      </c>
      <c r="AU118" s="212" t="s">
        <v>74</v>
      </c>
      <c r="AY118" s="211" t="s">
        <v>122</v>
      </c>
      <c r="BK118" s="213">
        <f>SUM(BK119:BK141)</f>
        <v>0</v>
      </c>
    </row>
    <row r="119" s="2" customFormat="1" ht="33" customHeight="1">
      <c r="A119" s="35"/>
      <c r="B119" s="36"/>
      <c r="C119" s="216" t="s">
        <v>8</v>
      </c>
      <c r="D119" s="216" t="s">
        <v>124</v>
      </c>
      <c r="E119" s="217" t="s">
        <v>354</v>
      </c>
      <c r="F119" s="218" t="s">
        <v>355</v>
      </c>
      <c r="G119" s="219" t="s">
        <v>177</v>
      </c>
      <c r="H119" s="220">
        <v>32</v>
      </c>
      <c r="I119" s="221"/>
      <c r="J119" s="222">
        <f>ROUND(I119*H119,2)</f>
        <v>0</v>
      </c>
      <c r="K119" s="223"/>
      <c r="L119" s="41"/>
      <c r="M119" s="224" t="s">
        <v>1</v>
      </c>
      <c r="N119" s="225" t="s">
        <v>39</v>
      </c>
      <c r="O119" s="88"/>
      <c r="P119" s="226">
        <f>O119*H119</f>
        <v>0</v>
      </c>
      <c r="Q119" s="226">
        <v>5.0000000000000002E-05</v>
      </c>
      <c r="R119" s="226">
        <f>Q119*H119</f>
        <v>0.0016000000000000001</v>
      </c>
      <c r="S119" s="226">
        <v>0</v>
      </c>
      <c r="T119" s="22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8" t="s">
        <v>128</v>
      </c>
      <c r="AT119" s="228" t="s">
        <v>124</v>
      </c>
      <c r="AU119" s="228" t="s">
        <v>82</v>
      </c>
      <c r="AY119" s="14" t="s">
        <v>122</v>
      </c>
      <c r="BE119" s="229">
        <f>IF(N119="základní",J119,0)</f>
        <v>0</v>
      </c>
      <c r="BF119" s="229">
        <f>IF(N119="snížená",J119,0)</f>
        <v>0</v>
      </c>
      <c r="BG119" s="229">
        <f>IF(N119="zákl. přenesená",J119,0)</f>
        <v>0</v>
      </c>
      <c r="BH119" s="229">
        <f>IF(N119="sníž. přenesená",J119,0)</f>
        <v>0</v>
      </c>
      <c r="BI119" s="229">
        <f>IF(N119="nulová",J119,0)</f>
        <v>0</v>
      </c>
      <c r="BJ119" s="14" t="s">
        <v>82</v>
      </c>
      <c r="BK119" s="229">
        <f>ROUND(I119*H119,2)</f>
        <v>0</v>
      </c>
      <c r="BL119" s="14" t="s">
        <v>128</v>
      </c>
      <c r="BM119" s="228" t="s">
        <v>356</v>
      </c>
    </row>
    <row r="120" s="2" customFormat="1">
      <c r="A120" s="35"/>
      <c r="B120" s="36"/>
      <c r="C120" s="37"/>
      <c r="D120" s="230" t="s">
        <v>130</v>
      </c>
      <c r="E120" s="37"/>
      <c r="F120" s="231" t="s">
        <v>212</v>
      </c>
      <c r="G120" s="37"/>
      <c r="H120" s="37"/>
      <c r="I120" s="232"/>
      <c r="J120" s="37"/>
      <c r="K120" s="37"/>
      <c r="L120" s="41"/>
      <c r="M120" s="233"/>
      <c r="N120" s="23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130</v>
      </c>
      <c r="AU120" s="14" t="s">
        <v>82</v>
      </c>
    </row>
    <row r="121" s="2" customFormat="1" ht="21.75" customHeight="1">
      <c r="A121" s="35"/>
      <c r="B121" s="36"/>
      <c r="C121" s="240" t="s">
        <v>285</v>
      </c>
      <c r="D121" s="240" t="s">
        <v>180</v>
      </c>
      <c r="E121" s="241" t="s">
        <v>195</v>
      </c>
      <c r="F121" s="242" t="s">
        <v>196</v>
      </c>
      <c r="G121" s="243" t="s">
        <v>177</v>
      </c>
      <c r="H121" s="244">
        <v>96</v>
      </c>
      <c r="I121" s="245"/>
      <c r="J121" s="246">
        <f>ROUND(I121*H121,2)</f>
        <v>0</v>
      </c>
      <c r="K121" s="247"/>
      <c r="L121" s="248"/>
      <c r="M121" s="249" t="s">
        <v>1</v>
      </c>
      <c r="N121" s="250" t="s">
        <v>39</v>
      </c>
      <c r="O121" s="88"/>
      <c r="P121" s="226">
        <f>O121*H121</f>
        <v>0</v>
      </c>
      <c r="Q121" s="226">
        <v>0.0070899999999999999</v>
      </c>
      <c r="R121" s="226">
        <f>Q121*H121</f>
        <v>0.68064000000000002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164</v>
      </c>
      <c r="AT121" s="228" t="s">
        <v>180</v>
      </c>
      <c r="AU121" s="228" t="s">
        <v>82</v>
      </c>
      <c r="AY121" s="14" t="s">
        <v>122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82</v>
      </c>
      <c r="BK121" s="229">
        <f>ROUND(I121*H121,2)</f>
        <v>0</v>
      </c>
      <c r="BL121" s="14" t="s">
        <v>128</v>
      </c>
      <c r="BM121" s="228" t="s">
        <v>357</v>
      </c>
    </row>
    <row r="122" s="2" customFormat="1">
      <c r="A122" s="35"/>
      <c r="B122" s="36"/>
      <c r="C122" s="37"/>
      <c r="D122" s="230" t="s">
        <v>130</v>
      </c>
      <c r="E122" s="37"/>
      <c r="F122" s="231" t="s">
        <v>198</v>
      </c>
      <c r="G122" s="37"/>
      <c r="H122" s="37"/>
      <c r="I122" s="232"/>
      <c r="J122" s="37"/>
      <c r="K122" s="37"/>
      <c r="L122" s="41"/>
      <c r="M122" s="233"/>
      <c r="N122" s="234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130</v>
      </c>
      <c r="AU122" s="14" t="s">
        <v>82</v>
      </c>
    </row>
    <row r="123" s="2" customFormat="1" ht="21.75" customHeight="1">
      <c r="A123" s="35"/>
      <c r="B123" s="36"/>
      <c r="C123" s="240" t="s">
        <v>228</v>
      </c>
      <c r="D123" s="240" t="s">
        <v>180</v>
      </c>
      <c r="E123" s="241" t="s">
        <v>199</v>
      </c>
      <c r="F123" s="242" t="s">
        <v>200</v>
      </c>
      <c r="G123" s="243" t="s">
        <v>177</v>
      </c>
      <c r="H123" s="244">
        <v>288</v>
      </c>
      <c r="I123" s="245"/>
      <c r="J123" s="246">
        <f>ROUND(I123*H123,2)</f>
        <v>0</v>
      </c>
      <c r="K123" s="247"/>
      <c r="L123" s="248"/>
      <c r="M123" s="249" t="s">
        <v>1</v>
      </c>
      <c r="N123" s="250" t="s">
        <v>39</v>
      </c>
      <c r="O123" s="88"/>
      <c r="P123" s="226">
        <f>O123*H123</f>
        <v>0</v>
      </c>
      <c r="Q123" s="226">
        <v>0.0035400000000000002</v>
      </c>
      <c r="R123" s="226">
        <f>Q123*H123</f>
        <v>1.01952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164</v>
      </c>
      <c r="AT123" s="228" t="s">
        <v>180</v>
      </c>
      <c r="AU123" s="228" t="s">
        <v>82</v>
      </c>
      <c r="AY123" s="14" t="s">
        <v>122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82</v>
      </c>
      <c r="BK123" s="229">
        <f>ROUND(I123*H123,2)</f>
        <v>0</v>
      </c>
      <c r="BL123" s="14" t="s">
        <v>128</v>
      </c>
      <c r="BM123" s="228" t="s">
        <v>358</v>
      </c>
    </row>
    <row r="124" s="2" customFormat="1">
      <c r="A124" s="35"/>
      <c r="B124" s="36"/>
      <c r="C124" s="37"/>
      <c r="D124" s="230" t="s">
        <v>130</v>
      </c>
      <c r="E124" s="37"/>
      <c r="F124" s="231" t="s">
        <v>202</v>
      </c>
      <c r="G124" s="37"/>
      <c r="H124" s="37"/>
      <c r="I124" s="232"/>
      <c r="J124" s="37"/>
      <c r="K124" s="37"/>
      <c r="L124" s="41"/>
      <c r="M124" s="233"/>
      <c r="N124" s="234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130</v>
      </c>
      <c r="AU124" s="14" t="s">
        <v>82</v>
      </c>
    </row>
    <row r="125" s="2" customFormat="1" ht="24.15" customHeight="1">
      <c r="A125" s="35"/>
      <c r="B125" s="36"/>
      <c r="C125" s="216" t="s">
        <v>213</v>
      </c>
      <c r="D125" s="216" t="s">
        <v>124</v>
      </c>
      <c r="E125" s="217" t="s">
        <v>219</v>
      </c>
      <c r="F125" s="218" t="s">
        <v>220</v>
      </c>
      <c r="G125" s="219" t="s">
        <v>177</v>
      </c>
      <c r="H125" s="220">
        <v>32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39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128</v>
      </c>
      <c r="AT125" s="228" t="s">
        <v>124</v>
      </c>
      <c r="AU125" s="228" t="s">
        <v>82</v>
      </c>
      <c r="AY125" s="14" t="s">
        <v>122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82</v>
      </c>
      <c r="BK125" s="229">
        <f>ROUND(I125*H125,2)</f>
        <v>0</v>
      </c>
      <c r="BL125" s="14" t="s">
        <v>128</v>
      </c>
      <c r="BM125" s="228" t="s">
        <v>359</v>
      </c>
    </row>
    <row r="126" s="2" customFormat="1">
      <c r="A126" s="35"/>
      <c r="B126" s="36"/>
      <c r="C126" s="37"/>
      <c r="D126" s="230" t="s">
        <v>130</v>
      </c>
      <c r="E126" s="37"/>
      <c r="F126" s="231" t="s">
        <v>222</v>
      </c>
      <c r="G126" s="37"/>
      <c r="H126" s="37"/>
      <c r="I126" s="232"/>
      <c r="J126" s="37"/>
      <c r="K126" s="37"/>
      <c r="L126" s="41"/>
      <c r="M126" s="233"/>
      <c r="N126" s="23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130</v>
      </c>
      <c r="AU126" s="14" t="s">
        <v>82</v>
      </c>
    </row>
    <row r="127" s="2" customFormat="1" ht="16.5" customHeight="1">
      <c r="A127" s="35"/>
      <c r="B127" s="36"/>
      <c r="C127" s="240" t="s">
        <v>218</v>
      </c>
      <c r="D127" s="240" t="s">
        <v>180</v>
      </c>
      <c r="E127" s="241" t="s">
        <v>360</v>
      </c>
      <c r="F127" s="242" t="s">
        <v>224</v>
      </c>
      <c r="G127" s="243" t="s">
        <v>225</v>
      </c>
      <c r="H127" s="244">
        <v>9.5999999999999996</v>
      </c>
      <c r="I127" s="245"/>
      <c r="J127" s="246">
        <f>ROUND(I127*H127,2)</f>
        <v>0</v>
      </c>
      <c r="K127" s="247"/>
      <c r="L127" s="248"/>
      <c r="M127" s="249" t="s">
        <v>1</v>
      </c>
      <c r="N127" s="250" t="s">
        <v>39</v>
      </c>
      <c r="O127" s="88"/>
      <c r="P127" s="226">
        <f>O127*H127</f>
        <v>0</v>
      </c>
      <c r="Q127" s="226">
        <v>0.00080000000000000004</v>
      </c>
      <c r="R127" s="226">
        <f>Q127*H127</f>
        <v>0.0076800000000000002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164</v>
      </c>
      <c r="AT127" s="228" t="s">
        <v>180</v>
      </c>
      <c r="AU127" s="228" t="s">
        <v>82</v>
      </c>
      <c r="AY127" s="14" t="s">
        <v>122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128</v>
      </c>
      <c r="BM127" s="228" t="s">
        <v>361</v>
      </c>
    </row>
    <row r="128" s="2" customFormat="1">
      <c r="A128" s="35"/>
      <c r="B128" s="36"/>
      <c r="C128" s="37"/>
      <c r="D128" s="230" t="s">
        <v>130</v>
      </c>
      <c r="E128" s="37"/>
      <c r="F128" s="231" t="s">
        <v>227</v>
      </c>
      <c r="G128" s="37"/>
      <c r="H128" s="37"/>
      <c r="I128" s="232"/>
      <c r="J128" s="37"/>
      <c r="K128" s="37"/>
      <c r="L128" s="41"/>
      <c r="M128" s="233"/>
      <c r="N128" s="234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130</v>
      </c>
      <c r="AU128" s="14" t="s">
        <v>82</v>
      </c>
    </row>
    <row r="129" s="2" customFormat="1" ht="21.75" customHeight="1">
      <c r="A129" s="35"/>
      <c r="B129" s="36"/>
      <c r="C129" s="216" t="s">
        <v>156</v>
      </c>
      <c r="D129" s="216" t="s">
        <v>124</v>
      </c>
      <c r="E129" s="217" t="s">
        <v>362</v>
      </c>
      <c r="F129" s="218" t="s">
        <v>363</v>
      </c>
      <c r="G129" s="219" t="s">
        <v>177</v>
      </c>
      <c r="H129" s="220">
        <v>32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128</v>
      </c>
      <c r="AT129" s="228" t="s">
        <v>124</v>
      </c>
      <c r="AU129" s="228" t="s">
        <v>82</v>
      </c>
      <c r="AY129" s="14" t="s">
        <v>122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128</v>
      </c>
      <c r="BM129" s="228" t="s">
        <v>364</v>
      </c>
    </row>
    <row r="130" s="2" customFormat="1">
      <c r="A130" s="35"/>
      <c r="B130" s="36"/>
      <c r="C130" s="37"/>
      <c r="D130" s="230" t="s">
        <v>130</v>
      </c>
      <c r="E130" s="37"/>
      <c r="F130" s="231" t="s">
        <v>365</v>
      </c>
      <c r="G130" s="37"/>
      <c r="H130" s="37"/>
      <c r="I130" s="232"/>
      <c r="J130" s="37"/>
      <c r="K130" s="37"/>
      <c r="L130" s="41"/>
      <c r="M130" s="233"/>
      <c r="N130" s="23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130</v>
      </c>
      <c r="AU130" s="14" t="s">
        <v>82</v>
      </c>
    </row>
    <row r="131" s="2" customFormat="1" ht="24.15" customHeight="1">
      <c r="A131" s="35"/>
      <c r="B131" s="36"/>
      <c r="C131" s="216" t="s">
        <v>164</v>
      </c>
      <c r="D131" s="216" t="s">
        <v>124</v>
      </c>
      <c r="E131" s="217" t="s">
        <v>249</v>
      </c>
      <c r="F131" s="218" t="s">
        <v>250</v>
      </c>
      <c r="G131" s="219" t="s">
        <v>127</v>
      </c>
      <c r="H131" s="220">
        <v>32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128</v>
      </c>
      <c r="AT131" s="228" t="s">
        <v>124</v>
      </c>
      <c r="AU131" s="228" t="s">
        <v>82</v>
      </c>
      <c r="AY131" s="14" t="s">
        <v>122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128</v>
      </c>
      <c r="BM131" s="228" t="s">
        <v>366</v>
      </c>
    </row>
    <row r="132" s="2" customFormat="1">
      <c r="A132" s="35"/>
      <c r="B132" s="36"/>
      <c r="C132" s="37"/>
      <c r="D132" s="230" t="s">
        <v>130</v>
      </c>
      <c r="E132" s="37"/>
      <c r="F132" s="231" t="s">
        <v>252</v>
      </c>
      <c r="G132" s="37"/>
      <c r="H132" s="37"/>
      <c r="I132" s="232"/>
      <c r="J132" s="37"/>
      <c r="K132" s="37"/>
      <c r="L132" s="41"/>
      <c r="M132" s="233"/>
      <c r="N132" s="23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130</v>
      </c>
      <c r="AU132" s="14" t="s">
        <v>82</v>
      </c>
    </row>
    <row r="133" s="2" customFormat="1" ht="16.5" customHeight="1">
      <c r="A133" s="35"/>
      <c r="B133" s="36"/>
      <c r="C133" s="240" t="s">
        <v>169</v>
      </c>
      <c r="D133" s="240" t="s">
        <v>180</v>
      </c>
      <c r="E133" s="241" t="s">
        <v>254</v>
      </c>
      <c r="F133" s="242" t="s">
        <v>255</v>
      </c>
      <c r="G133" s="243" t="s">
        <v>134</v>
      </c>
      <c r="H133" s="244">
        <v>1.6000000000000001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39</v>
      </c>
      <c r="O133" s="88"/>
      <c r="P133" s="226">
        <f>O133*H133</f>
        <v>0</v>
      </c>
      <c r="Q133" s="226">
        <v>0.20000000000000001</v>
      </c>
      <c r="R133" s="226">
        <f>Q133*H133</f>
        <v>0.32000000000000006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164</v>
      </c>
      <c r="AT133" s="228" t="s">
        <v>180</v>
      </c>
      <c r="AU133" s="228" t="s">
        <v>82</v>
      </c>
      <c r="AY133" s="14" t="s">
        <v>122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128</v>
      </c>
      <c r="BM133" s="228" t="s">
        <v>367</v>
      </c>
    </row>
    <row r="134" s="2" customFormat="1">
      <c r="A134" s="35"/>
      <c r="B134" s="36"/>
      <c r="C134" s="37"/>
      <c r="D134" s="230" t="s">
        <v>130</v>
      </c>
      <c r="E134" s="37"/>
      <c r="F134" s="231" t="s">
        <v>368</v>
      </c>
      <c r="G134" s="37"/>
      <c r="H134" s="37"/>
      <c r="I134" s="232"/>
      <c r="J134" s="37"/>
      <c r="K134" s="37"/>
      <c r="L134" s="41"/>
      <c r="M134" s="233"/>
      <c r="N134" s="234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130</v>
      </c>
      <c r="AU134" s="14" t="s">
        <v>82</v>
      </c>
    </row>
    <row r="135" s="2" customFormat="1" ht="16.5" customHeight="1">
      <c r="A135" s="35"/>
      <c r="B135" s="36"/>
      <c r="C135" s="216" t="s">
        <v>137</v>
      </c>
      <c r="D135" s="216" t="s">
        <v>124</v>
      </c>
      <c r="E135" s="217" t="s">
        <v>258</v>
      </c>
      <c r="F135" s="218" t="s">
        <v>259</v>
      </c>
      <c r="G135" s="219" t="s">
        <v>134</v>
      </c>
      <c r="H135" s="220">
        <v>16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128</v>
      </c>
      <c r="AT135" s="228" t="s">
        <v>124</v>
      </c>
      <c r="AU135" s="228" t="s">
        <v>82</v>
      </c>
      <c r="AY135" s="14" t="s">
        <v>122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128</v>
      </c>
      <c r="BM135" s="228" t="s">
        <v>345</v>
      </c>
    </row>
    <row r="136" s="2" customFormat="1">
      <c r="A136" s="35"/>
      <c r="B136" s="36"/>
      <c r="C136" s="37"/>
      <c r="D136" s="230" t="s">
        <v>130</v>
      </c>
      <c r="E136" s="37"/>
      <c r="F136" s="231" t="s">
        <v>346</v>
      </c>
      <c r="G136" s="37"/>
      <c r="H136" s="37"/>
      <c r="I136" s="232"/>
      <c r="J136" s="37"/>
      <c r="K136" s="37"/>
      <c r="L136" s="41"/>
      <c r="M136" s="233"/>
      <c r="N136" s="234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130</v>
      </c>
      <c r="AU136" s="14" t="s">
        <v>82</v>
      </c>
    </row>
    <row r="137" s="2" customFormat="1" ht="16.5" customHeight="1">
      <c r="A137" s="35"/>
      <c r="B137" s="36"/>
      <c r="C137" s="240" t="s">
        <v>128</v>
      </c>
      <c r="D137" s="240" t="s">
        <v>180</v>
      </c>
      <c r="E137" s="241" t="s">
        <v>262</v>
      </c>
      <c r="F137" s="242" t="s">
        <v>263</v>
      </c>
      <c r="G137" s="243" t="s">
        <v>134</v>
      </c>
      <c r="H137" s="244">
        <v>16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164</v>
      </c>
      <c r="AT137" s="228" t="s">
        <v>180</v>
      </c>
      <c r="AU137" s="228" t="s">
        <v>82</v>
      </c>
      <c r="AY137" s="14" t="s">
        <v>122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128</v>
      </c>
      <c r="BM137" s="228" t="s">
        <v>347</v>
      </c>
    </row>
    <row r="138" s="2" customFormat="1">
      <c r="A138" s="35"/>
      <c r="B138" s="36"/>
      <c r="C138" s="37"/>
      <c r="D138" s="230" t="s">
        <v>130</v>
      </c>
      <c r="E138" s="37"/>
      <c r="F138" s="231" t="s">
        <v>263</v>
      </c>
      <c r="G138" s="37"/>
      <c r="H138" s="37"/>
      <c r="I138" s="232"/>
      <c r="J138" s="37"/>
      <c r="K138" s="37"/>
      <c r="L138" s="41"/>
      <c r="M138" s="233"/>
      <c r="N138" s="23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130</v>
      </c>
      <c r="AU138" s="14" t="s">
        <v>82</v>
      </c>
    </row>
    <row r="139" s="2" customFormat="1">
      <c r="A139" s="35"/>
      <c r="B139" s="36"/>
      <c r="C139" s="37"/>
      <c r="D139" s="230" t="s">
        <v>162</v>
      </c>
      <c r="E139" s="37"/>
      <c r="F139" s="235" t="s">
        <v>348</v>
      </c>
      <c r="G139" s="37"/>
      <c r="H139" s="37"/>
      <c r="I139" s="232"/>
      <c r="J139" s="37"/>
      <c r="K139" s="37"/>
      <c r="L139" s="41"/>
      <c r="M139" s="233"/>
      <c r="N139" s="234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162</v>
      </c>
      <c r="AU139" s="14" t="s">
        <v>82</v>
      </c>
    </row>
    <row r="140" s="2" customFormat="1" ht="21.75" customHeight="1">
      <c r="A140" s="35"/>
      <c r="B140" s="36"/>
      <c r="C140" s="216" t="s">
        <v>146</v>
      </c>
      <c r="D140" s="216" t="s">
        <v>124</v>
      </c>
      <c r="E140" s="217" t="s">
        <v>349</v>
      </c>
      <c r="F140" s="218" t="s">
        <v>350</v>
      </c>
      <c r="G140" s="219" t="s">
        <v>134</v>
      </c>
      <c r="H140" s="220">
        <v>16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128</v>
      </c>
      <c r="AT140" s="228" t="s">
        <v>124</v>
      </c>
      <c r="AU140" s="228" t="s">
        <v>82</v>
      </c>
      <c r="AY140" s="14" t="s">
        <v>122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128</v>
      </c>
      <c r="BM140" s="228" t="s">
        <v>351</v>
      </c>
    </row>
    <row r="141" s="2" customFormat="1">
      <c r="A141" s="35"/>
      <c r="B141" s="36"/>
      <c r="C141" s="37"/>
      <c r="D141" s="230" t="s">
        <v>130</v>
      </c>
      <c r="E141" s="37"/>
      <c r="F141" s="231" t="s">
        <v>352</v>
      </c>
      <c r="G141" s="37"/>
      <c r="H141" s="37"/>
      <c r="I141" s="232"/>
      <c r="J141" s="37"/>
      <c r="K141" s="37"/>
      <c r="L141" s="41"/>
      <c r="M141" s="236"/>
      <c r="N141" s="237"/>
      <c r="O141" s="238"/>
      <c r="P141" s="238"/>
      <c r="Q141" s="238"/>
      <c r="R141" s="238"/>
      <c r="S141" s="238"/>
      <c r="T141" s="23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130</v>
      </c>
      <c r="AU141" s="14" t="s">
        <v>82</v>
      </c>
    </row>
    <row r="142" s="2" customFormat="1" ht="6.96" customHeight="1">
      <c r="A142" s="35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Zp6Iz7Hsc4vTD377fS+wkSa39WcI6M8tXLwwb6hDMhe6il/3pty8V1micFE41WO4juzRAq0L5KwGEPtk6v5w0g==" hashValue="VisDzV0Ngz7tUFTmvAblkkFdpr5R/gVmg7EkZsjSf2tK66mYkqTqhDiuShsvghz3dG5JDzcKSph5L1YxTNAZuQ==" algorithmName="SHA-512" password="CC35"/>
  <autoFilter ref="C116:K14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Petra Šoborová</dc:creator>
  <cp:lastModifiedBy>Petra Šoborová</cp:lastModifiedBy>
  <dcterms:created xsi:type="dcterms:W3CDTF">2024-06-25T17:30:02Z</dcterms:created>
  <dcterms:modified xsi:type="dcterms:W3CDTF">2024-06-25T17:30:06Z</dcterms:modified>
</cp:coreProperties>
</file>